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Расчет цены" sheetId="1" r:id="rId1"/>
    <sheet name="Лист1" sheetId="2" r:id="rId2"/>
  </sheets>
  <definedNames>
    <definedName name="_xlnm.Print_Area" localSheetId="0">'Расчет цены'!$A$1:$P$24</definedName>
  </definedNames>
  <calcPr fullCalcOnLoad="1"/>
</workbook>
</file>

<file path=xl/sharedStrings.xml><?xml version="1.0" encoding="utf-8"?>
<sst xmlns="http://schemas.openxmlformats.org/spreadsheetml/2006/main" count="54" uniqueCount="27">
  <si>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</si>
  <si>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</si>
  <si>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</si>
  <si>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</si>
  <si>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</si>
  <si>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</si>
  <si>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</si>
  <si>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</si>
  <si>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Данные реестра контрактов (руб./ед.изм.)</t>
  </si>
  <si>
    <t>Н(М)ЦК, ЦКЕП контракта с учетом округления цены за единицу (руб.)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</si>
  <si>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</si>
  <si>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</si>
  <si>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</si>
  <si>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шт</t>
  </si>
  <si>
    <t>Коммерческое предложение №1</t>
  </si>
  <si>
    <t xml:space="preserve">Коммерческое предложение №2  </t>
  </si>
  <si>
    <t xml:space="preserve">Коммерческое предложение №3  </t>
  </si>
  <si>
    <t>Н(М)ЦК, ЦКЕП, определяемая методом сопоставимых рыночных цен (анализа рынка)</t>
  </si>
  <si>
    <t>Цена за единицу изм. с округлением  до сотых долей после запятой (руб.)</t>
  </si>
  <si>
    <t>Картридж для лазерного принтера</t>
  </si>
  <si>
    <t>Тонер для принтера</t>
  </si>
  <si>
    <t>Чернила для струйного принтера</t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</si>
  <si>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</rPr>
      <t xml:space="preserve">         (не должен превышать 33%)</t>
    </r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</si>
  <si>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</si>
  <si>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Блок фотобарабана для лазерного принтера</t>
  </si>
  <si>
    <t xml:space="preserve">На основании проведенного анализа рынка  Н(М)ЦК составляет: 44 810 (Сорок четыре тысячи восемьсот десять) рублей 02 копейки. </t>
  </si>
  <si>
    <t xml:space="preserve">Приложение 1 
к Извещению об осуществлении закупки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</si>
</sst>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/>
    </xf>
    <xf numFmtId="17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7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3</xdr:row>
      <xdr:rowOff>1190625</xdr:rowOff>
    </xdr:from>
    <xdr:to>
      <xdr:col>11</xdr:col>
      <xdr:colOff>1019175</xdr:colOff>
      <xdr:row>3</xdr:row>
      <xdr:rowOff>1533525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26670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39077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152400</xdr:colOff>
      <xdr:row>3</xdr:row>
      <xdr:rowOff>1981200</xdr:rowOff>
    </xdr:from>
    <xdr:to>
      <xdr:col>12</xdr:col>
      <xdr:colOff>1447800</xdr:colOff>
      <xdr:row>3</xdr:row>
      <xdr:rowOff>2381250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3457575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314325</xdr:colOff>
      <xdr:row>3</xdr:row>
      <xdr:rowOff>1714500</xdr:rowOff>
    </xdr:from>
    <xdr:to>
      <xdr:col>12</xdr:col>
      <xdr:colOff>466725</xdr:colOff>
      <xdr:row>3</xdr:row>
      <xdr:rowOff>1943100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319087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85" zoomScaleNormal="85" zoomScaleSheetLayoutView="100" zoomScalePageLayoutView="0" workbookViewId="0" topLeftCell="A1">
      <selection activeCell="M4" sqref="M4"/>
    </sheetView>
  </sheetViews>
  <sheetFormatPr defaultColWidth="9.140625" defaultRowHeight="15"/>
  <cols>
    <col min="1" max="1" width="6.00390625" style="1" customWidth="1"/>
    <col min="2" max="2" width="21.00390625" style="8" customWidth="1"/>
    <col min="3" max="3" width="6.421875" style="10" customWidth="1"/>
    <col min="4" max="4" width="8.140625" style="10" customWidth="1"/>
    <col min="5" max="5" width="14.421875" style="15" customWidth="1"/>
    <col min="6" max="6" width="14.57421875" style="15" customWidth="1"/>
    <col min="7" max="7" width="14.28125" style="1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6.28125" style="1" customWidth="1"/>
    <col min="13" max="13" width="23.7109375" style="1" customWidth="1"/>
    <col min="14" max="14" width="12.8515625" style="1" customWidth="1"/>
    <col min="15" max="15" width="12.00390625" style="1" customWidth="1"/>
    <col min="16" max="16" width="15.7109375" style="1" customWidth="1"/>
    <col min="17" max="16384" width="9.140625" style="1" customWidth="1"/>
  </cols>
  <sheetData>
    <row r="1" spans="1:16" ht="54.75" customHeight="1">
      <c r="A1" s="33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9.5" customHeight="1">
      <c r="A2" s="39" t="s">
        <v>12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42" customHeight="1">
      <c r="A3" s="40" t="s">
        <v>0</v>
      </c>
      <c r="B3" s="40" t="s">
        <v>11</v>
      </c>
      <c r="C3" s="40" t="s">
        <v>1</v>
      </c>
      <c r="D3" s="40" t="s">
        <v>2</v>
      </c>
      <c r="E3" s="40" t="s">
        <v>3</v>
      </c>
      <c r="F3" s="40"/>
      <c r="G3" s="40"/>
      <c r="H3" s="45" t="s">
        <v>8</v>
      </c>
      <c r="I3" s="45"/>
      <c r="J3" s="46" t="s">
        <v>10</v>
      </c>
      <c r="K3" s="46"/>
      <c r="L3" s="46"/>
      <c r="M3" s="47" t="s">
        <v>17</v>
      </c>
      <c r="N3" s="47"/>
      <c r="O3" s="47"/>
      <c r="P3" s="47"/>
    </row>
    <row r="4" spans="1:16" ht="249" customHeight="1">
      <c r="A4" s="40"/>
      <c r="B4" s="40"/>
      <c r="C4" s="40"/>
      <c r="D4" s="40"/>
      <c r="E4" s="29" t="s">
        <v>14</v>
      </c>
      <c r="F4" s="29" t="s">
        <v>15</v>
      </c>
      <c r="G4" s="29" t="s">
        <v>16</v>
      </c>
      <c r="H4" s="21"/>
      <c r="I4" s="21" t="s">
        <v>6</v>
      </c>
      <c r="J4" s="21" t="s">
        <v>5</v>
      </c>
      <c r="K4" s="21" t="s">
        <v>4</v>
      </c>
      <c r="L4" s="30" t="s">
        <v>22</v>
      </c>
      <c r="M4" s="21" t="s">
        <v>23</v>
      </c>
      <c r="N4" s="21" t="s">
        <v>7</v>
      </c>
      <c r="O4" s="21" t="s">
        <v>18</v>
      </c>
      <c r="P4" s="21" t="s">
        <v>9</v>
      </c>
    </row>
    <row r="5" spans="1:16" s="20" customFormat="1" ht="31.5" customHeight="1">
      <c r="A5" s="28">
        <v>1</v>
      </c>
      <c r="B5" s="22" t="s">
        <v>19</v>
      </c>
      <c r="C5" s="23" t="s">
        <v>13</v>
      </c>
      <c r="D5" s="24">
        <v>3</v>
      </c>
      <c r="E5" s="25">
        <v>850</v>
      </c>
      <c r="F5" s="25">
        <v>850</v>
      </c>
      <c r="G5" s="25">
        <v>800</v>
      </c>
      <c r="H5" s="25"/>
      <c r="I5" s="25"/>
      <c r="J5" s="26">
        <f aca="true" t="shared" si="0" ref="J5:J20">AVERAGE(E5:G5)</f>
        <v>833.3333333333334</v>
      </c>
      <c r="K5" s="27">
        <f>SQRT(((SUM((POWER(G5-J5,2)),(POWER(F5-J5,2)),(POWER(E5-J5,2)))/(COLUMNS(E5:G5)-1))))</f>
        <v>28.867513459481287</v>
      </c>
      <c r="L5" s="27">
        <f>K5/J5*100</f>
        <v>3.4641016151377544</v>
      </c>
      <c r="M5" s="25">
        <f>((D5/3)*(SUM(E5:G5)))</f>
        <v>2500</v>
      </c>
      <c r="N5" s="31">
        <f>M5/D5</f>
        <v>833.3333333333334</v>
      </c>
      <c r="O5" s="25">
        <f>ROUNDDOWN(N5,2)</f>
        <v>833.33</v>
      </c>
      <c r="P5" s="32">
        <f>O5*D5</f>
        <v>2499.9900000000002</v>
      </c>
    </row>
    <row r="6" spans="1:16" s="20" customFormat="1" ht="31.5" customHeight="1">
      <c r="A6" s="28">
        <v>2</v>
      </c>
      <c r="B6" s="22" t="s">
        <v>19</v>
      </c>
      <c r="C6" s="23" t="s">
        <v>13</v>
      </c>
      <c r="D6" s="24">
        <v>1</v>
      </c>
      <c r="E6" s="25">
        <v>950</v>
      </c>
      <c r="F6" s="25">
        <v>950</v>
      </c>
      <c r="G6" s="25">
        <v>900</v>
      </c>
      <c r="H6" s="25"/>
      <c r="I6" s="25"/>
      <c r="J6" s="26">
        <f t="shared" si="0"/>
        <v>933.3333333333334</v>
      </c>
      <c r="K6" s="27">
        <f aca="true" t="shared" si="1" ref="K6:K20">SQRT(((SUM((POWER(G6-J6,2)),(POWER(F6-J6,2)),(POWER(E6-J6,2)))/(COLUMNS(E6:G6)-1))))</f>
        <v>28.867513459481287</v>
      </c>
      <c r="L6" s="27">
        <f aca="true" t="shared" si="2" ref="L6:L20">K6/J6*100</f>
        <v>3.0929478706587092</v>
      </c>
      <c r="M6" s="25">
        <f aca="true" t="shared" si="3" ref="M6:M20">((D6/3)*(SUM(E6:G6)))</f>
        <v>933.3333333333333</v>
      </c>
      <c r="N6" s="31">
        <f aca="true" t="shared" si="4" ref="N6:N20">M6/D6</f>
        <v>933.3333333333333</v>
      </c>
      <c r="O6" s="25">
        <f>ROUNDDOWN(N6,2)</f>
        <v>933.33</v>
      </c>
      <c r="P6" s="32">
        <f aca="true" t="shared" si="5" ref="P6:P20">O6*D6</f>
        <v>933.33</v>
      </c>
    </row>
    <row r="7" spans="1:16" s="20" customFormat="1" ht="31.5" customHeight="1">
      <c r="A7" s="28">
        <v>3</v>
      </c>
      <c r="B7" s="22" t="s">
        <v>19</v>
      </c>
      <c r="C7" s="23" t="s">
        <v>13</v>
      </c>
      <c r="D7" s="24">
        <v>1</v>
      </c>
      <c r="E7" s="25">
        <v>650</v>
      </c>
      <c r="F7" s="25">
        <v>650</v>
      </c>
      <c r="G7" s="25">
        <v>600</v>
      </c>
      <c r="H7" s="25"/>
      <c r="I7" s="25"/>
      <c r="J7" s="26">
        <f t="shared" si="0"/>
        <v>633.3333333333334</v>
      </c>
      <c r="K7" s="27">
        <f t="shared" si="1"/>
        <v>28.867513459481287</v>
      </c>
      <c r="L7" s="27">
        <f t="shared" si="2"/>
        <v>4.5580284409707295</v>
      </c>
      <c r="M7" s="25">
        <f t="shared" si="3"/>
        <v>633.3333333333333</v>
      </c>
      <c r="N7" s="31">
        <f t="shared" si="4"/>
        <v>633.3333333333333</v>
      </c>
      <c r="O7" s="25">
        <f>ROUNDDOWN(N7,2)</f>
        <v>633.33</v>
      </c>
      <c r="P7" s="32">
        <f t="shared" si="5"/>
        <v>633.33</v>
      </c>
    </row>
    <row r="8" spans="1:16" s="20" customFormat="1" ht="31.5" customHeight="1">
      <c r="A8" s="28">
        <v>4</v>
      </c>
      <c r="B8" s="22" t="s">
        <v>19</v>
      </c>
      <c r="C8" s="23" t="s">
        <v>13</v>
      </c>
      <c r="D8" s="24">
        <v>1</v>
      </c>
      <c r="E8" s="25">
        <v>650</v>
      </c>
      <c r="F8" s="25">
        <v>650</v>
      </c>
      <c r="G8" s="25">
        <v>600</v>
      </c>
      <c r="H8" s="25"/>
      <c r="I8" s="25"/>
      <c r="J8" s="26">
        <f t="shared" si="0"/>
        <v>633.3333333333334</v>
      </c>
      <c r="K8" s="27">
        <f t="shared" si="1"/>
        <v>28.867513459481287</v>
      </c>
      <c r="L8" s="27">
        <f t="shared" si="2"/>
        <v>4.5580284409707295</v>
      </c>
      <c r="M8" s="25">
        <f t="shared" si="3"/>
        <v>633.3333333333333</v>
      </c>
      <c r="N8" s="31">
        <f t="shared" si="4"/>
        <v>633.3333333333333</v>
      </c>
      <c r="O8" s="25">
        <f>ROUNDDOWN(N8,2)</f>
        <v>633.33</v>
      </c>
      <c r="P8" s="32">
        <f t="shared" si="5"/>
        <v>633.33</v>
      </c>
    </row>
    <row r="9" spans="1:16" s="20" customFormat="1" ht="45.75" customHeight="1">
      <c r="A9" s="28">
        <v>5</v>
      </c>
      <c r="B9" s="22" t="s">
        <v>19</v>
      </c>
      <c r="C9" s="23" t="s">
        <v>13</v>
      </c>
      <c r="D9" s="24">
        <v>2</v>
      </c>
      <c r="E9" s="25">
        <v>870</v>
      </c>
      <c r="F9" s="25">
        <v>870</v>
      </c>
      <c r="G9" s="25">
        <v>900</v>
      </c>
      <c r="H9" s="25"/>
      <c r="I9" s="25"/>
      <c r="J9" s="26">
        <f t="shared" si="0"/>
        <v>880</v>
      </c>
      <c r="K9" s="27">
        <f t="shared" si="1"/>
        <v>17.320508075688775</v>
      </c>
      <c r="L9" s="27">
        <f t="shared" si="2"/>
        <v>1.9682395540555424</v>
      </c>
      <c r="M9" s="25">
        <f t="shared" si="3"/>
        <v>1760</v>
      </c>
      <c r="N9" s="31">
        <f t="shared" si="4"/>
        <v>880</v>
      </c>
      <c r="O9" s="25">
        <f>ROUNDUP(N9,2)</f>
        <v>880</v>
      </c>
      <c r="P9" s="32">
        <f t="shared" si="5"/>
        <v>1760</v>
      </c>
    </row>
    <row r="10" spans="1:16" s="20" customFormat="1" ht="31.5" customHeight="1">
      <c r="A10" s="28">
        <v>6</v>
      </c>
      <c r="B10" s="22" t="s">
        <v>24</v>
      </c>
      <c r="C10" s="23" t="s">
        <v>13</v>
      </c>
      <c r="D10" s="24">
        <v>1</v>
      </c>
      <c r="E10" s="25">
        <v>1000</v>
      </c>
      <c r="F10" s="25">
        <v>1050</v>
      </c>
      <c r="G10" s="25">
        <v>1000</v>
      </c>
      <c r="H10" s="25"/>
      <c r="I10" s="25"/>
      <c r="J10" s="26">
        <f t="shared" si="0"/>
        <v>1016.6666666666666</v>
      </c>
      <c r="K10" s="27">
        <f t="shared" si="1"/>
        <v>28.867513459481287</v>
      </c>
      <c r="L10" s="27">
        <f t="shared" si="2"/>
        <v>2.8394275533916025</v>
      </c>
      <c r="M10" s="25">
        <f t="shared" si="3"/>
        <v>1016.6666666666666</v>
      </c>
      <c r="N10" s="31">
        <f t="shared" si="4"/>
        <v>1016.6666666666666</v>
      </c>
      <c r="O10" s="25">
        <f>ROUNDUP(N10,2)</f>
        <v>1016.67</v>
      </c>
      <c r="P10" s="32">
        <f t="shared" si="5"/>
        <v>1016.67</v>
      </c>
    </row>
    <row r="11" spans="1:16" s="20" customFormat="1" ht="31.5" customHeight="1">
      <c r="A11" s="28">
        <v>7</v>
      </c>
      <c r="B11" s="22" t="s">
        <v>20</v>
      </c>
      <c r="C11" s="23" t="s">
        <v>13</v>
      </c>
      <c r="D11" s="24">
        <v>6</v>
      </c>
      <c r="E11" s="25">
        <v>1320</v>
      </c>
      <c r="F11" s="25">
        <v>1280</v>
      </c>
      <c r="G11" s="25">
        <v>1300</v>
      </c>
      <c r="H11" s="25"/>
      <c r="I11" s="25"/>
      <c r="J11" s="26">
        <f t="shared" si="0"/>
        <v>1300</v>
      </c>
      <c r="K11" s="27">
        <f t="shared" si="1"/>
        <v>20</v>
      </c>
      <c r="L11" s="27">
        <f t="shared" si="2"/>
        <v>1.5384615384615385</v>
      </c>
      <c r="M11" s="25">
        <f t="shared" si="3"/>
        <v>7800</v>
      </c>
      <c r="N11" s="31">
        <f t="shared" si="4"/>
        <v>1300</v>
      </c>
      <c r="O11" s="25">
        <f>ROUNDUP(N11,2)</f>
        <v>1300</v>
      </c>
      <c r="P11" s="32">
        <f t="shared" si="5"/>
        <v>7800</v>
      </c>
    </row>
    <row r="12" spans="1:16" s="20" customFormat="1" ht="31.5" customHeight="1">
      <c r="A12" s="28">
        <v>8</v>
      </c>
      <c r="B12" s="22" t="s">
        <v>20</v>
      </c>
      <c r="C12" s="23" t="s">
        <v>13</v>
      </c>
      <c r="D12" s="24">
        <v>5</v>
      </c>
      <c r="E12" s="25">
        <v>1400</v>
      </c>
      <c r="F12" s="25">
        <v>1300</v>
      </c>
      <c r="G12" s="25">
        <v>1350</v>
      </c>
      <c r="H12" s="25"/>
      <c r="I12" s="25"/>
      <c r="J12" s="26">
        <f t="shared" si="0"/>
        <v>1350</v>
      </c>
      <c r="K12" s="27">
        <f t="shared" si="1"/>
        <v>50</v>
      </c>
      <c r="L12" s="27">
        <f t="shared" si="2"/>
        <v>3.7037037037037033</v>
      </c>
      <c r="M12" s="25">
        <f t="shared" si="3"/>
        <v>6750</v>
      </c>
      <c r="N12" s="31">
        <f t="shared" si="4"/>
        <v>1350</v>
      </c>
      <c r="O12" s="25">
        <f aca="true" t="shared" si="6" ref="O12:O20">ROUNDDOWN(N12,2)</f>
        <v>1350</v>
      </c>
      <c r="P12" s="32">
        <f t="shared" si="5"/>
        <v>6750</v>
      </c>
    </row>
    <row r="13" spans="1:16" s="20" customFormat="1" ht="31.5" customHeight="1">
      <c r="A13" s="28">
        <v>9</v>
      </c>
      <c r="B13" s="22" t="s">
        <v>20</v>
      </c>
      <c r="C13" s="23" t="s">
        <v>13</v>
      </c>
      <c r="D13" s="24">
        <v>12</v>
      </c>
      <c r="E13" s="25">
        <v>1520</v>
      </c>
      <c r="F13" s="25">
        <v>1440</v>
      </c>
      <c r="G13" s="25">
        <v>1500</v>
      </c>
      <c r="H13" s="25"/>
      <c r="I13" s="25"/>
      <c r="J13" s="26">
        <f t="shared" si="0"/>
        <v>1486.6666666666667</v>
      </c>
      <c r="K13" s="27">
        <f t="shared" si="1"/>
        <v>41.63331998932265</v>
      </c>
      <c r="L13" s="27">
        <f t="shared" si="2"/>
        <v>2.8004475329140797</v>
      </c>
      <c r="M13" s="25">
        <f t="shared" si="3"/>
        <v>17840</v>
      </c>
      <c r="N13" s="31">
        <f t="shared" si="4"/>
        <v>1486.6666666666667</v>
      </c>
      <c r="O13" s="25">
        <f>ROUNDUP(N13,2)</f>
        <v>1486.67</v>
      </c>
      <c r="P13" s="32">
        <f t="shared" si="5"/>
        <v>17840.04</v>
      </c>
    </row>
    <row r="14" spans="1:16" s="20" customFormat="1" ht="31.5" customHeight="1">
      <c r="A14" s="28">
        <v>10</v>
      </c>
      <c r="B14" s="22" t="s">
        <v>20</v>
      </c>
      <c r="C14" s="23" t="s">
        <v>13</v>
      </c>
      <c r="D14" s="24">
        <v>1</v>
      </c>
      <c r="E14" s="25">
        <v>1400</v>
      </c>
      <c r="F14" s="25">
        <v>1280</v>
      </c>
      <c r="G14" s="25">
        <v>1350</v>
      </c>
      <c r="H14" s="25"/>
      <c r="I14" s="25"/>
      <c r="J14" s="26">
        <f t="shared" si="0"/>
        <v>1343.3333333333333</v>
      </c>
      <c r="K14" s="27">
        <f t="shared" si="1"/>
        <v>60.27713773341708</v>
      </c>
      <c r="L14" s="27">
        <f t="shared" si="2"/>
        <v>4.487131841197301</v>
      </c>
      <c r="M14" s="25">
        <f t="shared" si="3"/>
        <v>1343.3333333333333</v>
      </c>
      <c r="N14" s="31">
        <f t="shared" si="4"/>
        <v>1343.3333333333333</v>
      </c>
      <c r="O14" s="25">
        <f t="shared" si="6"/>
        <v>1343.33</v>
      </c>
      <c r="P14" s="32">
        <f t="shared" si="5"/>
        <v>1343.33</v>
      </c>
    </row>
    <row r="15" spans="1:16" s="20" customFormat="1" ht="31.5" customHeight="1">
      <c r="A15" s="28">
        <v>11</v>
      </c>
      <c r="B15" s="22" t="s">
        <v>21</v>
      </c>
      <c r="C15" s="23" t="s">
        <v>13</v>
      </c>
      <c r="D15" s="24">
        <v>2</v>
      </c>
      <c r="E15" s="25">
        <v>320</v>
      </c>
      <c r="F15" s="25">
        <v>280</v>
      </c>
      <c r="G15" s="25">
        <v>300</v>
      </c>
      <c r="H15" s="25"/>
      <c r="I15" s="25"/>
      <c r="J15" s="26">
        <f t="shared" si="0"/>
        <v>300</v>
      </c>
      <c r="K15" s="27">
        <f t="shared" si="1"/>
        <v>20</v>
      </c>
      <c r="L15" s="27">
        <f t="shared" si="2"/>
        <v>6.666666666666667</v>
      </c>
      <c r="M15" s="25">
        <f t="shared" si="3"/>
        <v>600</v>
      </c>
      <c r="N15" s="31">
        <f t="shared" si="4"/>
        <v>300</v>
      </c>
      <c r="O15" s="25">
        <f t="shared" si="6"/>
        <v>300</v>
      </c>
      <c r="P15" s="32">
        <f t="shared" si="5"/>
        <v>600</v>
      </c>
    </row>
    <row r="16" spans="1:16" s="20" customFormat="1" ht="36.75" customHeight="1">
      <c r="A16" s="28">
        <v>12</v>
      </c>
      <c r="B16" s="22" t="s">
        <v>21</v>
      </c>
      <c r="C16" s="23" t="s">
        <v>13</v>
      </c>
      <c r="D16" s="24">
        <v>2</v>
      </c>
      <c r="E16" s="25">
        <v>320</v>
      </c>
      <c r="F16" s="25">
        <v>280</v>
      </c>
      <c r="G16" s="25">
        <v>300</v>
      </c>
      <c r="H16" s="25"/>
      <c r="I16" s="25"/>
      <c r="J16" s="26">
        <f t="shared" si="0"/>
        <v>300</v>
      </c>
      <c r="K16" s="27">
        <f t="shared" si="1"/>
        <v>20</v>
      </c>
      <c r="L16" s="27">
        <f t="shared" si="2"/>
        <v>6.666666666666667</v>
      </c>
      <c r="M16" s="25">
        <f t="shared" si="3"/>
        <v>600</v>
      </c>
      <c r="N16" s="31">
        <f t="shared" si="4"/>
        <v>300</v>
      </c>
      <c r="O16" s="25">
        <f t="shared" si="6"/>
        <v>300</v>
      </c>
      <c r="P16" s="32">
        <f t="shared" si="5"/>
        <v>600</v>
      </c>
    </row>
    <row r="17" spans="1:16" s="20" customFormat="1" ht="36.75" customHeight="1">
      <c r="A17" s="28">
        <v>13</v>
      </c>
      <c r="B17" s="22" t="s">
        <v>21</v>
      </c>
      <c r="C17" s="23" t="s">
        <v>13</v>
      </c>
      <c r="D17" s="24">
        <v>2</v>
      </c>
      <c r="E17" s="25">
        <v>320</v>
      </c>
      <c r="F17" s="25">
        <v>280</v>
      </c>
      <c r="G17" s="25">
        <v>300</v>
      </c>
      <c r="H17" s="25"/>
      <c r="I17" s="25"/>
      <c r="J17" s="26">
        <f>AVERAGE(E17:G17)</f>
        <v>300</v>
      </c>
      <c r="K17" s="27">
        <f>SQRT(((SUM((POWER(G17-J17,2)),(POWER(F17-J17,2)),(POWER(E17-J17,2)))/(COLUMNS(E17:G17)-1))))</f>
        <v>20</v>
      </c>
      <c r="L17" s="27">
        <f>K17/J17*100</f>
        <v>6.666666666666667</v>
      </c>
      <c r="M17" s="25">
        <f>((D17/3)*(SUM(E17:G17)))</f>
        <v>600</v>
      </c>
      <c r="N17" s="31">
        <f>M17/D17</f>
        <v>300</v>
      </c>
      <c r="O17" s="25">
        <f>ROUNDDOWN(N17,2)</f>
        <v>300</v>
      </c>
      <c r="P17" s="32">
        <f>O17*D17</f>
        <v>600</v>
      </c>
    </row>
    <row r="18" spans="1:16" s="20" customFormat="1" ht="36.75" customHeight="1">
      <c r="A18" s="28">
        <v>14</v>
      </c>
      <c r="B18" s="22" t="s">
        <v>21</v>
      </c>
      <c r="C18" s="23" t="s">
        <v>13</v>
      </c>
      <c r="D18" s="24">
        <v>2</v>
      </c>
      <c r="E18" s="25">
        <v>320</v>
      </c>
      <c r="F18" s="25">
        <v>280</v>
      </c>
      <c r="G18" s="25">
        <v>300</v>
      </c>
      <c r="H18" s="25"/>
      <c r="I18" s="25"/>
      <c r="J18" s="26">
        <f>AVERAGE(E18:G18)</f>
        <v>300</v>
      </c>
      <c r="K18" s="27">
        <f>SQRT(((SUM((POWER(G18-J18,2)),(POWER(F18-J18,2)),(POWER(E18-J18,2)))/(COLUMNS(E18:G18)-1))))</f>
        <v>20</v>
      </c>
      <c r="L18" s="27">
        <f>K18/J18*100</f>
        <v>6.666666666666667</v>
      </c>
      <c r="M18" s="25">
        <f>((D18/3)*(SUM(E18:G18)))</f>
        <v>600</v>
      </c>
      <c r="N18" s="31">
        <f>M18/D18</f>
        <v>300</v>
      </c>
      <c r="O18" s="25">
        <f>ROUNDDOWN(N18,2)</f>
        <v>300</v>
      </c>
      <c r="P18" s="32">
        <f>O18*D18</f>
        <v>600</v>
      </c>
    </row>
    <row r="19" spans="1:16" s="20" customFormat="1" ht="36.75" customHeight="1">
      <c r="A19" s="28">
        <v>15</v>
      </c>
      <c r="B19" s="22" t="s">
        <v>21</v>
      </c>
      <c r="C19" s="23" t="s">
        <v>13</v>
      </c>
      <c r="D19" s="24">
        <v>2</v>
      </c>
      <c r="E19" s="25">
        <v>320</v>
      </c>
      <c r="F19" s="25">
        <v>280</v>
      </c>
      <c r="G19" s="25">
        <v>300</v>
      </c>
      <c r="H19" s="25"/>
      <c r="I19" s="25"/>
      <c r="J19" s="26">
        <f>AVERAGE(E19:G19)</f>
        <v>300</v>
      </c>
      <c r="K19" s="27">
        <f>SQRT(((SUM((POWER(G19-J19,2)),(POWER(F19-J19,2)),(POWER(E19-J19,2)))/(COLUMNS(E19:G19)-1))))</f>
        <v>20</v>
      </c>
      <c r="L19" s="27">
        <f>K19/J19*100</f>
        <v>6.666666666666667</v>
      </c>
      <c r="M19" s="25">
        <f>((D19/3)*(SUM(E19:G19)))</f>
        <v>600</v>
      </c>
      <c r="N19" s="31">
        <f>M19/D19</f>
        <v>300</v>
      </c>
      <c r="O19" s="25">
        <f>ROUNDDOWN(N19,2)</f>
        <v>300</v>
      </c>
      <c r="P19" s="32">
        <f>O19*D19</f>
        <v>600</v>
      </c>
    </row>
    <row r="20" spans="1:16" s="20" customFormat="1" ht="36.75" customHeight="1">
      <c r="A20" s="28">
        <v>16</v>
      </c>
      <c r="B20" s="22" t="s">
        <v>21</v>
      </c>
      <c r="C20" s="23" t="s">
        <v>13</v>
      </c>
      <c r="D20" s="24">
        <v>2</v>
      </c>
      <c r="E20" s="25">
        <v>320</v>
      </c>
      <c r="F20" s="25">
        <v>280</v>
      </c>
      <c r="G20" s="25">
        <v>300</v>
      </c>
      <c r="H20" s="25"/>
      <c r="I20" s="25"/>
      <c r="J20" s="26">
        <f t="shared" si="0"/>
        <v>300</v>
      </c>
      <c r="K20" s="27">
        <f t="shared" si="1"/>
        <v>20</v>
      </c>
      <c r="L20" s="27">
        <f t="shared" si="2"/>
        <v>6.666666666666667</v>
      </c>
      <c r="M20" s="25">
        <f t="shared" si="3"/>
        <v>600</v>
      </c>
      <c r="N20" s="31">
        <f t="shared" si="4"/>
        <v>300</v>
      </c>
      <c r="O20" s="25">
        <f t="shared" si="6"/>
        <v>300</v>
      </c>
      <c r="P20" s="32">
        <f t="shared" si="5"/>
        <v>600</v>
      </c>
    </row>
    <row r="21" spans="1:16" s="20" customFormat="1" ht="36.75" customHeight="1">
      <c r="A21" s="28"/>
      <c r="B21" s="22"/>
      <c r="C21" s="23"/>
      <c r="D21" s="24"/>
      <c r="E21" s="25"/>
      <c r="F21" s="25"/>
      <c r="G21" s="25"/>
      <c r="H21" s="25"/>
      <c r="I21" s="25"/>
      <c r="J21" s="26"/>
      <c r="K21" s="27"/>
      <c r="L21" s="27"/>
      <c r="M21" s="25"/>
      <c r="N21" s="31"/>
      <c r="O21" s="25"/>
      <c r="P21" s="32">
        <f>SUM(P5:P20)</f>
        <v>44810.020000000004</v>
      </c>
    </row>
    <row r="22" spans="1:16" s="15" customFormat="1" ht="18.75" customHeight="1">
      <c r="A22" s="42" t="s">
        <v>25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4"/>
    </row>
    <row r="23" spans="1:8" ht="15.75">
      <c r="A23" s="38"/>
      <c r="B23" s="38"/>
      <c r="C23" s="11"/>
      <c r="D23" s="11"/>
      <c r="E23" s="16"/>
      <c r="F23" s="16"/>
      <c r="G23" s="16"/>
      <c r="H23" s="3"/>
    </row>
    <row r="24" spans="1:10" s="2" customFormat="1" ht="15" customHeight="1">
      <c r="A24" s="4"/>
      <c r="B24" s="41"/>
      <c r="C24" s="41"/>
      <c r="D24" s="41"/>
      <c r="E24" s="41"/>
      <c r="F24" s="41"/>
      <c r="G24" s="41"/>
      <c r="H24" s="41"/>
      <c r="I24" s="41"/>
      <c r="J24" s="41"/>
    </row>
    <row r="25" spans="1:8" ht="15.75">
      <c r="A25" s="35"/>
      <c r="B25" s="35"/>
      <c r="C25" s="12"/>
      <c r="D25" s="12"/>
      <c r="E25" s="17"/>
      <c r="F25" s="17"/>
      <c r="G25" s="17"/>
      <c r="H25" s="5"/>
    </row>
    <row r="26" spans="1:8" s="2" customFormat="1" ht="15.75">
      <c r="A26" s="36"/>
      <c r="B26" s="36"/>
      <c r="C26" s="36"/>
      <c r="D26" s="13"/>
      <c r="E26" s="18"/>
      <c r="F26" s="6"/>
      <c r="G26" s="37"/>
      <c r="H26" s="37"/>
    </row>
    <row r="27" spans="1:8" ht="12.75">
      <c r="A27" s="5"/>
      <c r="B27" s="9"/>
      <c r="C27" s="14"/>
      <c r="D27" s="14"/>
      <c r="E27" s="19"/>
      <c r="F27" s="19"/>
      <c r="G27" s="19"/>
      <c r="H27" s="5"/>
    </row>
    <row r="28" spans="1:8" ht="12.75">
      <c r="A28" s="5"/>
      <c r="B28" s="9"/>
      <c r="C28" s="14"/>
      <c r="D28" s="14"/>
      <c r="E28" s="19"/>
      <c r="F28" s="19"/>
      <c r="G28" s="19"/>
      <c r="H28" s="7"/>
    </row>
  </sheetData>
  <sheetProtection/>
  <mergeCells count="16">
    <mergeCell ref="A22:P22"/>
    <mergeCell ref="D3:D4"/>
    <mergeCell ref="E3:G3"/>
    <mergeCell ref="H3:I3"/>
    <mergeCell ref="J3:L3"/>
    <mergeCell ref="M3:P3"/>
    <mergeCell ref="A1:P1"/>
    <mergeCell ref="A25:B25"/>
    <mergeCell ref="A26:C26"/>
    <mergeCell ref="G26:H26"/>
    <mergeCell ref="A23:B23"/>
    <mergeCell ref="A2:P2"/>
    <mergeCell ref="A3:A4"/>
    <mergeCell ref="B3:B4"/>
    <mergeCell ref="C3:C4"/>
    <mergeCell ref="B24:J2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1" r:id="rId2"/>
  <rowBreaks count="1" manualBreakCount="1">
    <brk id="2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2023-04-17T02:58:02Z</cp:lastPrinted>
  <dcterms:created xsi:type="dcterms:W3CDTF">2014-01-15T18:15:09Z</dcterms:created>
  <dcterms:modified xsi:type="dcterms:W3CDTF">2024-05-28T06:35:17Z</dcterms:modified>
  <cp:category/>
  <cp:version/>
  <cp:contentType/>
  <cp:contentStatus/>
</cp:coreProperties>
</file>