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980" activeTab="0"/>
  </bookViews>
  <sheets>
    <sheet name="Расчет цены" sheetId="1" r:id="rId1"/>
  </sheets>
  <definedNames>
    <definedName name="_xlnm.Print_Area" localSheetId="0">'Расчет цены'!$A$5:$P$23</definedName>
  </definedNames>
  <calcPr fullCalcOnLoad="1"/>
</workbook>
</file>

<file path=xl/sharedStrings.xml><?xml version="1.0" encoding="utf-8"?>
<sst xmlns="http://schemas.openxmlformats.org/spreadsheetml/2006/main" count="42" uniqueCount="34">
  <si>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</si>
  <si>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</si>
  <si>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</si>
  <si>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</si>
  <si>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</si>
  <si>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</si>
  <si>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</si>
  <si>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</si>
  <si>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</si>
  <si>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</si>
  <si>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</si>
  <si>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</si>
  <si>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</si>
  <si>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</si>
  <si>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№2  </t>
  </si>
  <si>
    <t xml:space="preserve">Коммерческое предложение №1 </t>
  </si>
  <si>
    <t>шт</t>
  </si>
  <si>
    <t xml:space="preserve">
</t>
  </si>
  <si>
    <t>Заправка картриджа лазерного принтера НР Р1005</t>
  </si>
  <si>
    <t>Заправка картриджа лазерного принтера НР 1010</t>
  </si>
  <si>
    <t>Заправка картриджа лазерного принтера НР 1200</t>
  </si>
  <si>
    <t>Заправка картриджа лазерного принтера KYOCERA (300г)</t>
  </si>
  <si>
    <t>Замена ролика заряда резинового НР Р1005</t>
  </si>
  <si>
    <t>Замена ролика заряда резинового НР 1010</t>
  </si>
  <si>
    <t>Замена барабана НР Р1005</t>
  </si>
  <si>
    <t>Замена барабана НР 1010</t>
  </si>
  <si>
    <t>Замена ракеля НР 1010</t>
  </si>
  <si>
    <t xml:space="preserve">Коммерческое предложение №3  </t>
  </si>
  <si>
    <r>
      <rPr>
        <b/>
        <sz val="12"/>
        <color indexed="8"/>
        <rFont val="Times New Roman"/>
        <family val="1"/>
      </rPr>
      <t>Приложение №1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к Извещению об осуществлении закупки</t>
    </r>
  </si>
  <si>
    <t>Цена за единицу изм. с округлением  до сотых долей после запятой (руб.)</t>
  </si>
  <si>
    <t>На основании проведенного анализа рынка:   начальная  сумма  цен единиц оказываемых услуг составляет:  2 974,67</t>
  </si>
  <si>
    <t>Начальная сумма цен единиц оказываемых услуг, определяемая методом сопоставимых рыночных цен (анализа рынка)</t>
  </si>
  <si>
    <t>Начальная сумма цен единиц оказываемых услуг с учетом округления цены за единицу (руб.)</t>
  </si>
  <si>
    <t>Итого: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</si>
</sst>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52" fillId="32" borderId="12" xfId="0" applyFont="1" applyFill="1" applyBorder="1" applyAlignment="1">
      <alignment vertical="top" wrapText="1"/>
    </xf>
    <xf numFmtId="0" fontId="52" fillId="32" borderId="13" xfId="0" applyFont="1" applyFill="1" applyBorder="1" applyAlignment="1">
      <alignment vertical="top" wrapText="1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3" fillId="0" borderId="0" xfId="0" applyFont="1" applyAlignment="1">
      <alignment horizontal="right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52" fillId="32" borderId="0" xfId="0" applyFont="1" applyFill="1" applyBorder="1" applyAlignment="1">
      <alignment vertical="top" wrapText="1"/>
    </xf>
    <xf numFmtId="0" fontId="5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175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17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1171575</xdr:rowOff>
    </xdr:from>
    <xdr:to>
      <xdr:col>12</xdr:col>
      <xdr:colOff>0</xdr:colOff>
      <xdr:row>7</xdr:row>
      <xdr:rowOff>1514475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279082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1352550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25336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7</xdr:row>
      <xdr:rowOff>1905000</xdr:rowOff>
    </xdr:from>
    <xdr:to>
      <xdr:col>12</xdr:col>
      <xdr:colOff>1495425</xdr:colOff>
      <xdr:row>7</xdr:row>
      <xdr:rowOff>2247900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3524250"/>
          <a:ext cx="1485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295275</xdr:colOff>
      <xdr:row>7</xdr:row>
      <xdr:rowOff>1524000</xdr:rowOff>
    </xdr:from>
    <xdr:to>
      <xdr:col>12</xdr:col>
      <xdr:colOff>457200</xdr:colOff>
      <xdr:row>7</xdr:row>
      <xdr:rowOff>1752600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25025" y="31432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85" zoomScaleNormal="85" zoomScaleSheetLayoutView="100" zoomScalePageLayoutView="0" workbookViewId="0" topLeftCell="A8">
      <selection activeCell="B18" sqref="B18"/>
    </sheetView>
  </sheetViews>
  <sheetFormatPr defaultColWidth="9.140625" defaultRowHeight="15"/>
  <cols>
    <col min="1" max="1" width="6.00390625" style="1" customWidth="1"/>
    <col min="2" max="2" width="30.140625" style="13" customWidth="1"/>
    <col min="3" max="3" width="6.421875" style="15" customWidth="1"/>
    <col min="4" max="4" width="8.140625" style="15" customWidth="1"/>
    <col min="5" max="5" width="14.421875" style="21" customWidth="1"/>
    <col min="6" max="6" width="14.57421875" style="21" customWidth="1"/>
    <col min="7" max="7" width="14.28125" style="21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12.421875" style="1" customWidth="1"/>
    <col min="16" max="16" width="13.00390625" style="1" customWidth="1"/>
    <col min="17" max="17" width="13.57421875" style="1" customWidth="1"/>
    <col min="18" max="19" width="9.140625" style="1" customWidth="1"/>
    <col min="20" max="20" width="13.28125" style="1" customWidth="1"/>
    <col min="21" max="21" width="9.140625" style="1" customWidth="1"/>
    <col min="22" max="22" width="11.421875" style="1" customWidth="1"/>
    <col min="23" max="16384" width="9.140625" style="1" customWidth="1"/>
  </cols>
  <sheetData>
    <row r="1" spans="12:16" ht="10.5" customHeight="1">
      <c r="L1" s="40" t="s">
        <v>17</v>
      </c>
      <c r="M1" s="40"/>
      <c r="N1" s="40"/>
      <c r="O1" s="40"/>
      <c r="P1" s="40"/>
    </row>
    <row r="2" spans="12:16" ht="15" customHeight="1">
      <c r="L2" s="40"/>
      <c r="M2" s="40"/>
      <c r="N2" s="40"/>
      <c r="O2" s="40"/>
      <c r="P2" s="40"/>
    </row>
    <row r="3" spans="12:16" ht="12.75" customHeight="1" hidden="1">
      <c r="L3" s="40"/>
      <c r="M3" s="40"/>
      <c r="N3" s="40"/>
      <c r="O3" s="40"/>
      <c r="P3" s="40"/>
    </row>
    <row r="4" spans="12:16" ht="0.75" customHeight="1" hidden="1">
      <c r="L4" s="42"/>
      <c r="M4" s="42"/>
      <c r="N4" s="42"/>
      <c r="O4" s="42"/>
      <c r="P4" s="42"/>
    </row>
    <row r="5" spans="12:16" ht="32.25" customHeight="1">
      <c r="L5" s="53" t="s">
        <v>28</v>
      </c>
      <c r="M5" s="53"/>
      <c r="N5" s="53"/>
      <c r="O5" s="53"/>
      <c r="P5" s="53"/>
    </row>
    <row r="6" spans="1:16" ht="27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42" customHeight="1">
      <c r="A7" s="65" t="s">
        <v>0</v>
      </c>
      <c r="B7" s="65" t="s">
        <v>12</v>
      </c>
      <c r="C7" s="65" t="s">
        <v>1</v>
      </c>
      <c r="D7" s="65" t="s">
        <v>2</v>
      </c>
      <c r="E7" s="65" t="s">
        <v>3</v>
      </c>
      <c r="F7" s="65"/>
      <c r="G7" s="65"/>
      <c r="H7" s="66" t="s">
        <v>10</v>
      </c>
      <c r="I7" s="66"/>
      <c r="J7" s="67" t="s">
        <v>11</v>
      </c>
      <c r="K7" s="67"/>
      <c r="L7" s="67"/>
      <c r="M7" s="56" t="s">
        <v>31</v>
      </c>
      <c r="N7" s="56"/>
      <c r="O7" s="56"/>
      <c r="P7" s="56"/>
    </row>
    <row r="8" spans="1:16" ht="189" customHeight="1" thickBot="1">
      <c r="A8" s="65"/>
      <c r="B8" s="65"/>
      <c r="C8" s="65"/>
      <c r="D8" s="65"/>
      <c r="E8" s="33" t="s">
        <v>15</v>
      </c>
      <c r="F8" s="33" t="s">
        <v>14</v>
      </c>
      <c r="G8" s="33" t="s">
        <v>27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9</v>
      </c>
      <c r="N8" s="4" t="s">
        <v>8</v>
      </c>
      <c r="O8" s="2" t="s">
        <v>29</v>
      </c>
      <c r="P8" s="2" t="s">
        <v>32</v>
      </c>
    </row>
    <row r="9" spans="1:22" s="32" customFormat="1" ht="36" customHeight="1" thickBot="1">
      <c r="A9" s="35">
        <v>1</v>
      </c>
      <c r="B9" s="49" t="s">
        <v>18</v>
      </c>
      <c r="C9" s="44" t="s">
        <v>16</v>
      </c>
      <c r="D9" s="45">
        <v>1</v>
      </c>
      <c r="E9" s="20">
        <v>280</v>
      </c>
      <c r="F9" s="20">
        <v>299.6</v>
      </c>
      <c r="G9" s="20">
        <v>310</v>
      </c>
      <c r="H9" s="20"/>
      <c r="I9" s="20"/>
      <c r="J9" s="28">
        <f>AVERAGE(E9:G9)</f>
        <v>296.53333333333336</v>
      </c>
      <c r="K9" s="29">
        <f>SQRT(((SUM((POWER(G9-J9,2)),(POWER(F9-J9,2)),(POWER(E9-J9,2)))/(COLUMNS(E9:G9)-1))))</f>
        <v>15.233296863559556</v>
      </c>
      <c r="L9" s="29">
        <f>K9/J9*100</f>
        <v>5.137127989060102</v>
      </c>
      <c r="M9" s="30">
        <f>((D9/3)*(SUM(E9:G9)))</f>
        <v>296.5333333333333</v>
      </c>
      <c r="N9" s="31">
        <f>M9/D9</f>
        <v>296.5333333333333</v>
      </c>
      <c r="O9" s="30">
        <f>ROUNDDOWN(N9,2)</f>
        <v>296.53</v>
      </c>
      <c r="P9" s="34">
        <f>O9*D9</f>
        <v>296.53</v>
      </c>
      <c r="T9" s="46"/>
      <c r="V9" s="32">
        <v>296.53</v>
      </c>
    </row>
    <row r="10" spans="1:22" s="32" customFormat="1" ht="36" customHeight="1" thickBot="1">
      <c r="A10" s="35">
        <v>2</v>
      </c>
      <c r="B10" s="50" t="s">
        <v>19</v>
      </c>
      <c r="C10" s="44" t="s">
        <v>16</v>
      </c>
      <c r="D10" s="45">
        <v>1</v>
      </c>
      <c r="E10" s="20">
        <v>310</v>
      </c>
      <c r="F10" s="20">
        <v>331.7</v>
      </c>
      <c r="G10" s="20">
        <v>340</v>
      </c>
      <c r="H10" s="20"/>
      <c r="I10" s="20"/>
      <c r="J10" s="28">
        <f aca="true" t="shared" si="0" ref="J10:J17">AVERAGE(E10:G10)</f>
        <v>327.23333333333335</v>
      </c>
      <c r="K10" s="29">
        <f aca="true" t="shared" si="1" ref="K10:K17">SQRT(((SUM((POWER(G10-J10,2)),(POWER(F10-J10,2)),(POWER(E10-J10,2)))/(COLUMNS(E10:G10)-1))))</f>
        <v>15.490749928048457</v>
      </c>
      <c r="L10" s="29">
        <f aca="true" t="shared" si="2" ref="L10:L17">K10/J10*100</f>
        <v>4.733854516058406</v>
      </c>
      <c r="M10" s="30">
        <f aca="true" t="shared" si="3" ref="M10:M17">((D10/3)*(SUM(E10:G10)))</f>
        <v>327.23333333333335</v>
      </c>
      <c r="N10" s="31">
        <f aca="true" t="shared" si="4" ref="N10:N17">M10/D10</f>
        <v>327.23333333333335</v>
      </c>
      <c r="O10" s="30">
        <f>ROUNDDOWN(N10,2)</f>
        <v>327.23</v>
      </c>
      <c r="P10" s="34">
        <f aca="true" t="shared" si="5" ref="P10:P17">O10*D10</f>
        <v>327.23</v>
      </c>
      <c r="T10" s="46"/>
      <c r="V10" s="32">
        <v>327.23</v>
      </c>
    </row>
    <row r="11" spans="1:22" s="32" customFormat="1" ht="33.75" customHeight="1" thickBot="1">
      <c r="A11" s="35">
        <v>3</v>
      </c>
      <c r="B11" s="50" t="s">
        <v>20</v>
      </c>
      <c r="C11" s="44" t="s">
        <v>16</v>
      </c>
      <c r="D11" s="45">
        <v>1</v>
      </c>
      <c r="E11" s="20">
        <v>310</v>
      </c>
      <c r="F11" s="20">
        <v>331.7</v>
      </c>
      <c r="G11" s="20">
        <v>340</v>
      </c>
      <c r="H11" s="20"/>
      <c r="I11" s="20"/>
      <c r="J11" s="28">
        <f t="shared" si="0"/>
        <v>327.23333333333335</v>
      </c>
      <c r="K11" s="29">
        <f t="shared" si="1"/>
        <v>15.490749928048457</v>
      </c>
      <c r="L11" s="29">
        <f t="shared" si="2"/>
        <v>4.733854516058406</v>
      </c>
      <c r="M11" s="30">
        <f t="shared" si="3"/>
        <v>327.23333333333335</v>
      </c>
      <c r="N11" s="31">
        <f t="shared" si="4"/>
        <v>327.23333333333335</v>
      </c>
      <c r="O11" s="30">
        <f>ROUNDDOWN(N11,2)</f>
        <v>327.23</v>
      </c>
      <c r="P11" s="34">
        <f t="shared" si="5"/>
        <v>327.23</v>
      </c>
      <c r="T11" s="47"/>
      <c r="V11" s="32">
        <v>327.23</v>
      </c>
    </row>
    <row r="12" spans="1:22" s="32" customFormat="1" ht="34.5" customHeight="1" thickBot="1">
      <c r="A12" s="35">
        <v>4</v>
      </c>
      <c r="B12" s="50" t="s">
        <v>21</v>
      </c>
      <c r="C12" s="44" t="s">
        <v>16</v>
      </c>
      <c r="D12" s="45">
        <v>1</v>
      </c>
      <c r="E12" s="20">
        <v>700</v>
      </c>
      <c r="F12" s="20">
        <v>749</v>
      </c>
      <c r="G12" s="20">
        <v>779</v>
      </c>
      <c r="H12" s="20"/>
      <c r="I12" s="20"/>
      <c r="J12" s="28">
        <f t="shared" si="0"/>
        <v>742.6666666666666</v>
      </c>
      <c r="K12" s="29">
        <f t="shared" si="1"/>
        <v>39.87898360456712</v>
      </c>
      <c r="L12" s="29">
        <f t="shared" si="2"/>
        <v>5.369701562553921</v>
      </c>
      <c r="M12" s="30">
        <f t="shared" si="3"/>
        <v>742.6666666666666</v>
      </c>
      <c r="N12" s="31">
        <f t="shared" si="4"/>
        <v>742.6666666666666</v>
      </c>
      <c r="O12" s="30">
        <f>ROUNDUP(N12,2)</f>
        <v>742.67</v>
      </c>
      <c r="P12" s="34">
        <f t="shared" si="5"/>
        <v>742.67</v>
      </c>
      <c r="T12" s="46"/>
      <c r="V12" s="32">
        <v>742.67</v>
      </c>
    </row>
    <row r="13" spans="1:22" s="32" customFormat="1" ht="30.75" customHeight="1" thickBot="1">
      <c r="A13" s="35">
        <v>5</v>
      </c>
      <c r="B13" s="50" t="s">
        <v>22</v>
      </c>
      <c r="C13" s="44" t="s">
        <v>16</v>
      </c>
      <c r="D13" s="45">
        <v>1</v>
      </c>
      <c r="E13" s="20">
        <v>240</v>
      </c>
      <c r="F13" s="20">
        <v>256.8</v>
      </c>
      <c r="G13" s="20">
        <v>269</v>
      </c>
      <c r="H13" s="20"/>
      <c r="I13" s="20"/>
      <c r="J13" s="28">
        <f t="shared" si="0"/>
        <v>255.26666666666665</v>
      </c>
      <c r="K13" s="29">
        <f t="shared" si="1"/>
        <v>14.560677639908567</v>
      </c>
      <c r="L13" s="29">
        <f t="shared" si="2"/>
        <v>5.704104586017982</v>
      </c>
      <c r="M13" s="30">
        <f t="shared" si="3"/>
        <v>255.26666666666665</v>
      </c>
      <c r="N13" s="31">
        <f t="shared" si="4"/>
        <v>255.26666666666665</v>
      </c>
      <c r="O13" s="30">
        <f>ROUNDUP(N13,2)</f>
        <v>255.26999999999998</v>
      </c>
      <c r="P13" s="34">
        <f t="shared" si="5"/>
        <v>255.26999999999998</v>
      </c>
      <c r="T13" s="46"/>
      <c r="V13" s="32">
        <v>255.27</v>
      </c>
    </row>
    <row r="14" spans="1:22" s="32" customFormat="1" ht="33" customHeight="1" thickBot="1">
      <c r="A14" s="35">
        <v>6</v>
      </c>
      <c r="B14" s="50" t="s">
        <v>23</v>
      </c>
      <c r="C14" s="44" t="s">
        <v>16</v>
      </c>
      <c r="D14" s="45">
        <v>1</v>
      </c>
      <c r="E14" s="20">
        <v>240</v>
      </c>
      <c r="F14" s="20">
        <v>256.8</v>
      </c>
      <c r="G14" s="20">
        <v>269</v>
      </c>
      <c r="H14" s="20"/>
      <c r="I14" s="20"/>
      <c r="J14" s="28">
        <f t="shared" si="0"/>
        <v>255.26666666666665</v>
      </c>
      <c r="K14" s="29">
        <f t="shared" si="1"/>
        <v>14.560677639908567</v>
      </c>
      <c r="L14" s="29">
        <f t="shared" si="2"/>
        <v>5.704104586017982</v>
      </c>
      <c r="M14" s="30">
        <f t="shared" si="3"/>
        <v>255.26666666666665</v>
      </c>
      <c r="N14" s="31">
        <f t="shared" si="4"/>
        <v>255.26666666666665</v>
      </c>
      <c r="O14" s="30">
        <f>ROUNDUP(N14,2)</f>
        <v>255.26999999999998</v>
      </c>
      <c r="P14" s="34">
        <f t="shared" si="5"/>
        <v>255.26999999999998</v>
      </c>
      <c r="T14" s="46"/>
      <c r="V14" s="32">
        <v>255.27</v>
      </c>
    </row>
    <row r="15" spans="1:22" s="32" customFormat="1" ht="25.5" customHeight="1" thickBot="1">
      <c r="A15" s="35">
        <v>7</v>
      </c>
      <c r="B15" s="50" t="s">
        <v>24</v>
      </c>
      <c r="C15" s="44" t="s">
        <v>16</v>
      </c>
      <c r="D15" s="45">
        <v>1</v>
      </c>
      <c r="E15" s="20">
        <v>210</v>
      </c>
      <c r="F15" s="20">
        <v>224.7</v>
      </c>
      <c r="G15" s="20">
        <v>242</v>
      </c>
      <c r="H15" s="20"/>
      <c r="I15" s="20"/>
      <c r="J15" s="28">
        <f t="shared" si="0"/>
        <v>225.5666666666667</v>
      </c>
      <c r="K15" s="29">
        <f t="shared" si="1"/>
        <v>16.017594492723724</v>
      </c>
      <c r="L15" s="29">
        <f t="shared" si="2"/>
        <v>7.101046767869243</v>
      </c>
      <c r="M15" s="30">
        <f t="shared" si="3"/>
        <v>225.56666666666666</v>
      </c>
      <c r="N15" s="31">
        <f t="shared" si="4"/>
        <v>225.56666666666666</v>
      </c>
      <c r="O15" s="30">
        <f>ROUNDUP(N15,2)</f>
        <v>225.57</v>
      </c>
      <c r="P15" s="34">
        <f t="shared" si="5"/>
        <v>225.57</v>
      </c>
      <c r="T15" s="46"/>
      <c r="V15" s="32">
        <v>225.57</v>
      </c>
    </row>
    <row r="16" spans="1:22" s="32" customFormat="1" ht="24" customHeight="1" thickBot="1">
      <c r="A16" s="35">
        <v>8</v>
      </c>
      <c r="B16" s="50" t="s">
        <v>25</v>
      </c>
      <c r="C16" s="44" t="s">
        <v>16</v>
      </c>
      <c r="D16" s="45">
        <v>1</v>
      </c>
      <c r="E16" s="20">
        <v>310</v>
      </c>
      <c r="F16" s="20">
        <v>331.7</v>
      </c>
      <c r="G16" s="20">
        <v>359</v>
      </c>
      <c r="H16" s="20"/>
      <c r="I16" s="20"/>
      <c r="J16" s="28">
        <f t="shared" si="0"/>
        <v>333.56666666666666</v>
      </c>
      <c r="K16" s="29">
        <f t="shared" si="1"/>
        <v>24.553275409471002</v>
      </c>
      <c r="L16" s="29">
        <f t="shared" si="2"/>
        <v>7.360830041812032</v>
      </c>
      <c r="M16" s="30">
        <f>((D16/3)*(SUM(E16:G16)))</f>
        <v>333.56666666666666</v>
      </c>
      <c r="N16" s="31">
        <f t="shared" si="4"/>
        <v>333.56666666666666</v>
      </c>
      <c r="O16" s="30">
        <f>ROUNDUP(N16,2)</f>
        <v>333.57</v>
      </c>
      <c r="P16" s="34">
        <f t="shared" si="5"/>
        <v>333.57</v>
      </c>
      <c r="T16" s="46"/>
      <c r="V16" s="32">
        <v>333.57</v>
      </c>
    </row>
    <row r="17" spans="1:22" s="32" customFormat="1" ht="21" customHeight="1" thickBot="1">
      <c r="A17" s="35">
        <v>9</v>
      </c>
      <c r="B17" s="50" t="s">
        <v>26</v>
      </c>
      <c r="C17" s="44" t="s">
        <v>16</v>
      </c>
      <c r="D17" s="45">
        <v>1</v>
      </c>
      <c r="E17" s="20">
        <v>200</v>
      </c>
      <c r="F17" s="20">
        <v>214</v>
      </c>
      <c r="G17" s="20">
        <v>220</v>
      </c>
      <c r="H17" s="20"/>
      <c r="I17" s="20"/>
      <c r="J17" s="28">
        <f t="shared" si="0"/>
        <v>211.33333333333334</v>
      </c>
      <c r="K17" s="29">
        <f t="shared" si="1"/>
        <v>10.263202878893768</v>
      </c>
      <c r="L17" s="29">
        <f t="shared" si="2"/>
        <v>4.856405147741531</v>
      </c>
      <c r="M17" s="30">
        <f t="shared" si="3"/>
        <v>211.33333333333331</v>
      </c>
      <c r="N17" s="31">
        <f t="shared" si="4"/>
        <v>211.33333333333331</v>
      </c>
      <c r="O17" s="30">
        <f>ROUNDDOWN(N17,2)</f>
        <v>211.33</v>
      </c>
      <c r="P17" s="34">
        <f t="shared" si="5"/>
        <v>211.33</v>
      </c>
      <c r="T17" s="46"/>
      <c r="V17" s="32">
        <v>211.33</v>
      </c>
    </row>
    <row r="18" spans="1:20" s="32" customFormat="1" ht="21" customHeight="1">
      <c r="A18" s="35"/>
      <c r="B18" s="68"/>
      <c r="C18" s="69"/>
      <c r="D18" s="70"/>
      <c r="E18" s="71"/>
      <c r="F18" s="71"/>
      <c r="G18" s="71"/>
      <c r="H18" s="71"/>
      <c r="I18" s="71"/>
      <c r="J18" s="72"/>
      <c r="K18" s="73"/>
      <c r="L18" s="73"/>
      <c r="M18" s="74"/>
      <c r="N18" s="75"/>
      <c r="O18" s="74" t="s">
        <v>33</v>
      </c>
      <c r="P18" s="76">
        <f>SUM(P9:P17)</f>
        <v>2974.67</v>
      </c>
      <c r="T18" s="46"/>
    </row>
    <row r="19" spans="1:22" s="6" customFormat="1" ht="39" customHeight="1">
      <c r="A19" s="43"/>
      <c r="B19" s="61" t="s">
        <v>30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V19" s="48">
        <f>SUM(V9:V17)</f>
        <v>2974.67</v>
      </c>
    </row>
    <row r="20" spans="1:8" ht="15">
      <c r="A20" s="57"/>
      <c r="B20" s="57"/>
      <c r="C20" s="16"/>
      <c r="D20" s="16"/>
      <c r="E20" s="22"/>
      <c r="F20" s="22"/>
      <c r="G20" s="22"/>
      <c r="H20" s="8"/>
    </row>
    <row r="21" spans="1:16" s="7" customFormat="1" ht="23.2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1:10" s="7" customFormat="1" ht="22.5">
      <c r="A22" s="36"/>
      <c r="B22" s="37"/>
      <c r="C22" s="58"/>
      <c r="D22" s="58"/>
      <c r="E22" s="58"/>
      <c r="F22" s="60"/>
      <c r="G22" s="60"/>
      <c r="H22" s="38"/>
      <c r="I22" s="39"/>
      <c r="J22" s="39"/>
    </row>
    <row r="23" spans="1:8" s="7" customFormat="1" ht="15">
      <c r="A23" s="51"/>
      <c r="B23" s="52"/>
      <c r="C23" s="52"/>
      <c r="D23" s="52"/>
      <c r="E23" s="23"/>
      <c r="F23" s="9"/>
      <c r="G23" s="24"/>
      <c r="H23" s="41"/>
    </row>
    <row r="24" spans="1:8" ht="15">
      <c r="A24" s="54"/>
      <c r="B24" s="54"/>
      <c r="C24" s="17"/>
      <c r="D24" s="17"/>
      <c r="E24" s="25"/>
      <c r="F24" s="25"/>
      <c r="G24" s="25"/>
      <c r="H24" s="10"/>
    </row>
    <row r="25" spans="1:8" s="7" customFormat="1" ht="15">
      <c r="A25" s="51"/>
      <c r="B25" s="51"/>
      <c r="C25" s="51"/>
      <c r="D25" s="18"/>
      <c r="E25" s="26"/>
      <c r="F25" s="11"/>
      <c r="G25" s="55"/>
      <c r="H25" s="55"/>
    </row>
    <row r="26" spans="1:8" ht="12.75">
      <c r="A26" s="10"/>
      <c r="B26" s="14"/>
      <c r="C26" s="19"/>
      <c r="D26" s="19"/>
      <c r="E26" s="27"/>
      <c r="F26" s="27"/>
      <c r="G26" s="27"/>
      <c r="H26" s="10"/>
    </row>
    <row r="27" spans="1:8" ht="12.75">
      <c r="A27" s="10"/>
      <c r="B27" s="14"/>
      <c r="C27" s="19"/>
      <c r="D27" s="19"/>
      <c r="E27" s="27"/>
      <c r="F27" s="27"/>
      <c r="G27" s="27"/>
      <c r="H27" s="12"/>
    </row>
  </sheetData>
  <sheetProtection/>
  <mergeCells count="19">
    <mergeCell ref="B19:P19"/>
    <mergeCell ref="A6:P6"/>
    <mergeCell ref="A7:A8"/>
    <mergeCell ref="B7:B8"/>
    <mergeCell ref="C7:C8"/>
    <mergeCell ref="D7:D8"/>
    <mergeCell ref="E7:G7"/>
    <mergeCell ref="H7:I7"/>
    <mergeCell ref="J7:L7"/>
    <mergeCell ref="A23:D23"/>
    <mergeCell ref="L5:P5"/>
    <mergeCell ref="A24:B24"/>
    <mergeCell ref="A25:C25"/>
    <mergeCell ref="G25:H25"/>
    <mergeCell ref="M7:P7"/>
    <mergeCell ref="A20:B20"/>
    <mergeCell ref="C22:E22"/>
    <mergeCell ref="A21:P21"/>
    <mergeCell ref="F22:G2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2023-12-25T07:24:07Z</cp:lastPrinted>
  <dcterms:created xsi:type="dcterms:W3CDTF">2014-01-15T18:15:09Z</dcterms:created>
  <dcterms:modified xsi:type="dcterms:W3CDTF">2023-12-25T07:24:08Z</dcterms:modified>
  <cp:category/>
  <cp:version/>
  <cp:contentType/>
  <cp:contentStatus/>
</cp:coreProperties>
</file>