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8" activeTab="0"/>
  </bookViews>
  <sheets>
    <sheet name="Расчет цены" sheetId="1" r:id="rId1"/>
    <sheet name="Лист1" sheetId="2" r:id="rId2"/>
  </sheets>
  <definedNames>
    <definedName name="_xlnm.Print_Area" localSheetId="0">'Расчет цены'!$A$4:$P$10</definedName>
  </definedNames>
  <calcPr fullCalcOnLoad="1"/>
</workbook>
</file>

<file path=xl/sharedStrings.xml><?xml version="1.0" encoding="utf-8"?>
<sst xmlns="http://schemas.openxmlformats.org/spreadsheetml/2006/main" count="24" uniqueCount="24">
  <si>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</si>
  <si>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</si>
  <si>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</si>
  <si>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</si>
  <si>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</si>
  <si>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</si>
  <si>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</si>
  <si>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</si>
  <si>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t>Данные реестра контрактов (руб./ед.изм.)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</si>
  <si>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</si>
  <si>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</si>
  <si>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>Коммерческое предложение №1</t>
  </si>
  <si>
    <t xml:space="preserve">Коммерческое предложение №2  </t>
  </si>
  <si>
    <t xml:space="preserve">Коммерческое предложение №3  </t>
  </si>
  <si>
    <t>Цена за единицу изм. с округлением  до сотых долей после запятой (руб.)</t>
  </si>
  <si>
    <t>Приложение 1 к Извещению об осуществлении закупки</t>
  </si>
  <si>
    <r>
      <t xml:space="preserve">коэффициент вариации цен V (%)           </t>
    </r>
    <r>
      <rPr>
        <i/>
        <sz val="11"/>
        <color indexed="8"/>
        <rFont val="Times New Roman"/>
        <family val="1"/>
      </rPr>
      <t xml:space="preserve">         (не должен превышать 33%)</t>
    </r>
  </si>
  <si>
    <r>
      <rPr>
        <b/>
        <sz val="11"/>
        <color indexed="8"/>
        <rFont val="Times New Roman"/>
        <family val="1"/>
      </rPr>
      <t>Расчет Н(М)ЦК по формуле</t>
    </r>
    <r>
      <rPr>
        <sz val="11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</si>
  <si>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Н(М)ЦК, определяемая методом сопоставимых рыночных цен (анализа рынка)</t>
  </si>
  <si>
    <t>Н(М)ЦК  с учетом округления цены за единицу (руб.)</t>
  </si>
  <si>
    <t xml:space="preserve">Обоснование начальной (максимальной) цены контракта                                                                                                                                                                                                                                                             Наименование объекта закупки: Поставка бензина автомобильного марки АИ-95
</t>
  </si>
  <si>
    <t>Бензин  автомобильный (марка АИ – 95-К5)</t>
  </si>
  <si>
    <t>литр</t>
  </si>
  <si>
    <r>
      <t xml:space="preserve">На основании проведенного анализа рынка  Н(М)ЦК составляет: </t>
    </r>
    <r>
      <rPr>
        <b/>
        <sz val="12"/>
        <color indexed="8"/>
        <rFont val="Times New Roman"/>
        <family val="1"/>
      </rPr>
      <t>46 000 (сорок шесть тысяч) рублей 00 копеек.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</si>
</sst>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 applyProtection="1">
      <alignment vertical="center"/>
      <protection locked="0"/>
    </xf>
    <xf numFmtId="0" fontId="5" fillId="0" borderId="0" xfId="0" applyFont="1" applyBorder="1" applyAlignment="1">
      <alignment/>
    </xf>
    <xf numFmtId="17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 horizontal="center" vertical="top"/>
    </xf>
    <xf numFmtId="0" fontId="47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175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>
      <alignment horizontal="left" wrapText="1"/>
    </xf>
    <xf numFmtId="0" fontId="49" fillId="0" borderId="10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6</xdr:row>
      <xdr:rowOff>1181100</xdr:rowOff>
    </xdr:from>
    <xdr:to>
      <xdr:col>11</xdr:col>
      <xdr:colOff>1019175</xdr:colOff>
      <xdr:row>6</xdr:row>
      <xdr:rowOff>1514475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2425" y="3095625"/>
          <a:ext cx="923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6</xdr:row>
      <xdr:rowOff>904875</xdr:rowOff>
    </xdr:from>
    <xdr:to>
      <xdr:col>10</xdr:col>
      <xdr:colOff>1095375</xdr:colOff>
      <xdr:row>6</xdr:row>
      <xdr:rowOff>1333500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325" y="2819400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6</xdr:row>
      <xdr:rowOff>1895475</xdr:rowOff>
    </xdr:from>
    <xdr:to>
      <xdr:col>12</xdr:col>
      <xdr:colOff>1562100</xdr:colOff>
      <xdr:row>6</xdr:row>
      <xdr:rowOff>2314575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20200" y="3810000"/>
          <a:ext cx="1295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314325</xdr:colOff>
      <xdr:row>6</xdr:row>
      <xdr:rowOff>1714500</xdr:rowOff>
    </xdr:from>
    <xdr:to>
      <xdr:col>12</xdr:col>
      <xdr:colOff>466725</xdr:colOff>
      <xdr:row>6</xdr:row>
      <xdr:rowOff>1933575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77350" y="3629025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tabSelected="1" zoomScale="85" zoomScaleNormal="85" zoomScaleSheetLayoutView="100" zoomScalePageLayoutView="0" workbookViewId="0" topLeftCell="A1">
      <selection activeCell="A1" sqref="A1:P11"/>
    </sheetView>
  </sheetViews>
  <sheetFormatPr defaultColWidth="9.140625" defaultRowHeight="15"/>
  <cols>
    <col min="1" max="1" width="6.00390625" style="1" customWidth="1"/>
    <col min="2" max="2" width="21.00390625" style="6" customWidth="1"/>
    <col min="3" max="3" width="6.421875" style="8" customWidth="1"/>
    <col min="4" max="4" width="8.140625" style="8" customWidth="1"/>
    <col min="5" max="5" width="14.421875" style="12" customWidth="1"/>
    <col min="6" max="6" width="14.57421875" style="12" customWidth="1"/>
    <col min="7" max="7" width="14.28125" style="12" customWidth="1"/>
    <col min="8" max="8" width="13.7109375" style="1" hidden="1" customWidth="1"/>
    <col min="9" max="9" width="9.140625" style="1" hidden="1" customWidth="1"/>
    <col min="10" max="10" width="15.57421875" style="1" customWidth="1"/>
    <col min="11" max="11" width="17.7109375" style="1" customWidth="1"/>
    <col min="12" max="12" width="16.28125" style="1" customWidth="1"/>
    <col min="13" max="13" width="23.7109375" style="1" customWidth="1"/>
    <col min="14" max="14" width="12.8515625" style="1" customWidth="1"/>
    <col min="15" max="15" width="15.140625" style="1" customWidth="1"/>
    <col min="16" max="16" width="13.00390625" style="1" customWidth="1"/>
    <col min="17" max="16384" width="9.140625" style="1" customWidth="1"/>
  </cols>
  <sheetData>
    <row r="1" spans="13:16" ht="12.75">
      <c r="M1" s="33" t="s">
        <v>15</v>
      </c>
      <c r="N1" s="33"/>
      <c r="O1" s="33"/>
      <c r="P1" s="33"/>
    </row>
    <row r="2" spans="13:16" ht="12.75">
      <c r="M2" s="33"/>
      <c r="N2" s="33"/>
      <c r="O2" s="33"/>
      <c r="P2" s="33"/>
    </row>
    <row r="3" spans="13:16" ht="12.75">
      <c r="M3" s="33"/>
      <c r="N3" s="33"/>
      <c r="O3" s="33"/>
      <c r="P3" s="33"/>
    </row>
    <row r="4" spans="13:16" ht="19.5" customHeight="1">
      <c r="M4" s="18"/>
      <c r="N4" s="18"/>
      <c r="O4" s="18"/>
      <c r="P4" s="18"/>
    </row>
    <row r="5" spans="1:16" ht="62.25" customHeight="1" thickBot="1">
      <c r="A5" s="34" t="s">
        <v>20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ht="30.75" customHeight="1">
      <c r="A6" s="35" t="s">
        <v>0</v>
      </c>
      <c r="B6" s="37" t="s">
        <v>10</v>
      </c>
      <c r="C6" s="37" t="s">
        <v>1</v>
      </c>
      <c r="D6" s="37" t="s">
        <v>2</v>
      </c>
      <c r="E6" s="37" t="s">
        <v>3</v>
      </c>
      <c r="F6" s="37"/>
      <c r="G6" s="37"/>
      <c r="H6" s="39" t="s">
        <v>8</v>
      </c>
      <c r="I6" s="39"/>
      <c r="J6" s="40" t="s">
        <v>9</v>
      </c>
      <c r="K6" s="40"/>
      <c r="L6" s="40"/>
      <c r="M6" s="41" t="s">
        <v>18</v>
      </c>
      <c r="N6" s="41"/>
      <c r="O6" s="41"/>
      <c r="P6" s="42"/>
    </row>
    <row r="7" spans="1:16" ht="192" customHeight="1">
      <c r="A7" s="36"/>
      <c r="B7" s="38"/>
      <c r="C7" s="38"/>
      <c r="D7" s="38"/>
      <c r="E7" s="19" t="s">
        <v>11</v>
      </c>
      <c r="F7" s="19" t="s">
        <v>12</v>
      </c>
      <c r="G7" s="19" t="s">
        <v>13</v>
      </c>
      <c r="H7" s="20"/>
      <c r="I7" s="20" t="s">
        <v>6</v>
      </c>
      <c r="J7" s="20" t="s">
        <v>5</v>
      </c>
      <c r="K7" s="20" t="s">
        <v>4</v>
      </c>
      <c r="L7" s="21" t="s">
        <v>16</v>
      </c>
      <c r="M7" s="22" t="s">
        <v>17</v>
      </c>
      <c r="N7" s="20" t="s">
        <v>7</v>
      </c>
      <c r="O7" s="20" t="s">
        <v>14</v>
      </c>
      <c r="P7" s="23" t="s">
        <v>19</v>
      </c>
    </row>
    <row r="8" spans="1:16" s="16" customFormat="1" ht="30" customHeight="1">
      <c r="A8" s="24">
        <v>1</v>
      </c>
      <c r="B8" s="47" t="s">
        <v>21</v>
      </c>
      <c r="C8" s="17" t="s">
        <v>22</v>
      </c>
      <c r="D8" s="25">
        <v>800</v>
      </c>
      <c r="E8" s="26">
        <v>56</v>
      </c>
      <c r="F8" s="26">
        <v>58</v>
      </c>
      <c r="G8" s="26">
        <v>58.5</v>
      </c>
      <c r="H8" s="26"/>
      <c r="I8" s="26"/>
      <c r="J8" s="27">
        <f>AVERAGE(E8:G8)</f>
        <v>57.5</v>
      </c>
      <c r="K8" s="28">
        <f>SQRT(((SUM((POWER(G8-J8,2)),(POWER(F8-J8,2)),(POWER(E8-J8,2)))/(COLUMNS(E8:G8)-1))))</f>
        <v>1.3228756555322954</v>
      </c>
      <c r="L8" s="28">
        <f>K8/J8*100</f>
        <v>2.3006533139692094</v>
      </c>
      <c r="M8" s="29">
        <f>((D8/3)*(SUM(E8:G8)))</f>
        <v>46000</v>
      </c>
      <c r="N8" s="30">
        <f>M8/D8</f>
        <v>57.5</v>
      </c>
      <c r="O8" s="29">
        <f>ROUNDDOWN(N8,2)</f>
        <v>57.5</v>
      </c>
      <c r="P8" s="31">
        <f>O8*D8</f>
        <v>46000</v>
      </c>
    </row>
    <row r="9" spans="1:16" ht="15">
      <c r="A9" s="24"/>
      <c r="B9" s="32"/>
      <c r="C9" s="17"/>
      <c r="D9" s="25"/>
      <c r="E9" s="26"/>
      <c r="F9" s="26"/>
      <c r="G9" s="26"/>
      <c r="H9" s="26"/>
      <c r="I9" s="26"/>
      <c r="J9" s="27"/>
      <c r="K9" s="28"/>
      <c r="L9" s="28"/>
      <c r="M9" s="29"/>
      <c r="N9" s="30"/>
      <c r="O9" s="29"/>
      <c r="P9" s="31">
        <f>SUM(P8:P8)</f>
        <v>46000</v>
      </c>
    </row>
    <row r="10" spans="1:16" s="2" customFormat="1" ht="15" customHeight="1">
      <c r="A10" s="46" t="s">
        <v>23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</row>
    <row r="11" spans="1:8" ht="15">
      <c r="A11" s="43"/>
      <c r="B11" s="43"/>
      <c r="C11" s="9"/>
      <c r="D11" s="9"/>
      <c r="E11" s="13"/>
      <c r="F11" s="13"/>
      <c r="G11" s="13"/>
      <c r="H11" s="3"/>
    </row>
    <row r="12" spans="1:8" s="2" customFormat="1" ht="15">
      <c r="A12" s="44"/>
      <c r="B12" s="44"/>
      <c r="C12" s="44"/>
      <c r="D12" s="10"/>
      <c r="E12" s="14"/>
      <c r="F12" s="4"/>
      <c r="G12" s="45"/>
      <c r="H12" s="45"/>
    </row>
    <row r="13" spans="1:8" ht="12.75">
      <c r="A13" s="3"/>
      <c r="B13" s="7"/>
      <c r="C13" s="11"/>
      <c r="D13" s="11"/>
      <c r="E13" s="15"/>
      <c r="F13" s="15"/>
      <c r="G13" s="15"/>
      <c r="H13" s="3"/>
    </row>
    <row r="14" spans="1:8" ht="12.75">
      <c r="A14" s="3"/>
      <c r="B14" s="7"/>
      <c r="C14" s="11"/>
      <c r="D14" s="11"/>
      <c r="E14" s="15"/>
      <c r="F14" s="15"/>
      <c r="G14" s="15"/>
      <c r="H14" s="5"/>
    </row>
  </sheetData>
  <sheetProtection/>
  <mergeCells count="14">
    <mergeCell ref="A11:B11"/>
    <mergeCell ref="A12:C12"/>
    <mergeCell ref="G12:H12"/>
    <mergeCell ref="A10:P10"/>
    <mergeCell ref="M1:P3"/>
    <mergeCell ref="A5:P5"/>
    <mergeCell ref="A6:A7"/>
    <mergeCell ref="B6:B7"/>
    <mergeCell ref="C6:C7"/>
    <mergeCell ref="D6:D7"/>
    <mergeCell ref="E6:G6"/>
    <mergeCell ref="H6:I6"/>
    <mergeCell ref="J6:L6"/>
    <mergeCell ref="M6:P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1" r:id="rId2"/>
  <rowBreaks count="1" manualBreakCount="1">
    <brk id="1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O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Елена Геннадьевна Подкопаева</cp:lastModifiedBy>
  <cp:lastPrinted>2023-11-17T02:24:53Z</cp:lastPrinted>
  <dcterms:created xsi:type="dcterms:W3CDTF">2014-01-15T18:15:09Z</dcterms:created>
  <dcterms:modified xsi:type="dcterms:W3CDTF">2023-11-17T02:24:55Z</dcterms:modified>
  <cp:category/>
  <cp:version/>
  <cp:contentType/>
  <cp:contentStatus/>
</cp:coreProperties>
</file>