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8" activeTab="0"/>
  </bookViews>
  <sheets>
    <sheet name="Расчет цены" sheetId="1" r:id="rId1"/>
    <sheet name="Лист1" sheetId="2" r:id="rId2"/>
  </sheets>
  <definedNames>
    <definedName name="_xlnm.Print_Area" localSheetId="0">'Расчет цены'!$A$2:$P$5</definedName>
  </definedNames>
  <calcPr fullCalcOnLoad="1"/>
</workbook>
</file>

<file path=xl/sharedStrings.xml><?xml version="1.0" encoding="utf-8"?>
<sst xmlns="http://schemas.openxmlformats.org/spreadsheetml/2006/main" count="51" uniqueCount="44">
  <si>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</si>
  <si>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</si>
  <si>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</si>
  <si>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</si>
  <si>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</si>
  <si>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</si>
  <si>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</si>
  <si>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</si>
  <si>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Данные реестра контрактов (руб./ед.изм.)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</si>
  <si>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</si>
  <si>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</si>
  <si>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</si>
  <si>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Предложение №1</t>
  </si>
  <si>
    <t xml:space="preserve">Предложение №2  </t>
  </si>
  <si>
    <t>конверты крафт с5 162*229 мм</t>
  </si>
  <si>
    <t>журнал регистрации входящих документов</t>
  </si>
  <si>
    <t>журнал регистрации исходящих документов</t>
  </si>
  <si>
    <t>книга учета (альбомная)</t>
  </si>
  <si>
    <t>шт</t>
  </si>
  <si>
    <t>Книга амбарная 128 листов</t>
  </si>
  <si>
    <t xml:space="preserve">№ п/п </t>
  </si>
  <si>
    <t>Наименование</t>
  </si>
  <si>
    <t>единица измерения</t>
  </si>
  <si>
    <t>Общее количество</t>
  </si>
  <si>
    <t>НМЦ товара</t>
  </si>
  <si>
    <t>экономика</t>
  </si>
  <si>
    <t>Администрация</t>
  </si>
  <si>
    <t>КДН</t>
  </si>
  <si>
    <t>Опека</t>
  </si>
  <si>
    <t>ВСЕГО</t>
  </si>
  <si>
    <t>кол-во</t>
  </si>
  <si>
    <t>сумма</t>
  </si>
  <si>
    <t>уп</t>
  </si>
  <si>
    <t>Цена за единицу изм. с округлением  до сотых долей после запятой (руб.)</t>
  </si>
  <si>
    <t xml:space="preserve">Предложение №3  </t>
  </si>
  <si>
    <r>
      <t xml:space="preserve">коэффициент вариации цен V (%)           </t>
    </r>
    <r>
      <rPr>
        <i/>
        <sz val="9"/>
        <color indexed="8"/>
        <rFont val="Times New Roman"/>
        <family val="1"/>
      </rPr>
      <t xml:space="preserve">         (не должен превышать 33%)</t>
    </r>
  </si>
  <si>
    <r>
      <rPr>
        <b/>
        <sz val="9"/>
        <color indexed="8"/>
        <rFont val="Times New Roman"/>
        <family val="1"/>
      </rPr>
      <t>Расчет Н(М)ЦК по формуле</t>
    </r>
    <r>
      <rPr>
        <sz val="9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</si>
  <si>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Канцелярские товары 2023 год</t>
  </si>
  <si>
    <t>Н(М)ЦК, определяемая методом сопоставимых рыночных цен (анализа рынка)</t>
  </si>
  <si>
    <t>упаковка</t>
  </si>
  <si>
    <t>Н(М)ЦК  с учетом округления цены за единицу (руб.)</t>
  </si>
  <si>
    <t xml:space="preserve">Приложение № 1 к Извещению об осуществлении закупки
</t>
  </si>
  <si>
    <t>Полотенца бумажные (6 рулонов)</t>
  </si>
  <si>
    <t>В результате проведенного расчета Н(М)ЦК составила: 3 910 (Три тысячи девятьсот десять) рублей 10 копеек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</si>
</sst>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,##0.00\ _₽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47" fillId="0" borderId="10" xfId="0" applyFont="1" applyFill="1" applyBorder="1" applyAlignment="1">
      <alignment/>
    </xf>
    <xf numFmtId="0" fontId="3" fillId="0" borderId="0" xfId="0" applyFont="1" applyAlignment="1">
      <alignment horizontal="left" wrapText="1"/>
    </xf>
    <xf numFmtId="0" fontId="3" fillId="32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left" vertical="center" wrapText="1"/>
    </xf>
    <xf numFmtId="0" fontId="47" fillId="32" borderId="10" xfId="0" applyFont="1" applyFill="1" applyBorder="1" applyAlignment="1">
      <alignment horizontal="center" vertical="center" wrapText="1"/>
    </xf>
    <xf numFmtId="175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2" fontId="2" fillId="32" borderId="10" xfId="0" applyNumberFormat="1" applyFont="1" applyFill="1" applyBorder="1" applyAlignment="1">
      <alignment horizontal="center" vertical="center" wrapText="1"/>
    </xf>
    <xf numFmtId="174" fontId="2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47" fillId="32" borderId="10" xfId="0" applyFont="1" applyFill="1" applyBorder="1" applyAlignment="1">
      <alignment horizontal="left" wrapText="1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2" fontId="47" fillId="0" borderId="10" xfId="0" applyNumberFormat="1" applyFont="1" applyFill="1" applyBorder="1" applyAlignment="1">
      <alignment/>
    </xf>
    <xf numFmtId="181" fontId="47" fillId="0" borderId="10" xfId="0" applyNumberFormat="1" applyFont="1" applyFill="1" applyBorder="1" applyAlignment="1">
      <alignment/>
    </xf>
    <xf numFmtId="2" fontId="47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50" fillId="33" borderId="10" xfId="0" applyFont="1" applyFill="1" applyBorder="1" applyAlignment="1">
      <alignment/>
    </xf>
    <xf numFmtId="2" fontId="50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47" fillId="0" borderId="11" xfId="0" applyNumberFormat="1" applyFont="1" applyFill="1" applyBorder="1" applyAlignment="1">
      <alignment/>
    </xf>
    <xf numFmtId="0" fontId="47" fillId="0" borderId="0" xfId="0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wrapText="1"/>
    </xf>
    <xf numFmtId="181" fontId="3" fillId="32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1" fillId="0" borderId="0" xfId="0" applyFont="1" applyAlignment="1">
      <alignment horizontal="righ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Fill="1" applyBorder="1" applyAlignment="1">
      <alignment horizontal="center" vertical="top" wrapText="1"/>
    </xf>
    <xf numFmtId="2" fontId="5" fillId="0" borderId="16" xfId="0" applyNumberFormat="1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4</xdr:row>
      <xdr:rowOff>1066800</xdr:rowOff>
    </xdr:from>
    <xdr:to>
      <xdr:col>11</xdr:col>
      <xdr:colOff>942975</xdr:colOff>
      <xdr:row>4</xdr:row>
      <xdr:rowOff>1400175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264795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4</xdr:row>
      <xdr:rowOff>914400</xdr:rowOff>
    </xdr:from>
    <xdr:to>
      <xdr:col>10</xdr:col>
      <xdr:colOff>1019175</xdr:colOff>
      <xdr:row>4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2495550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4</xdr:row>
      <xdr:rowOff>1504950</xdr:rowOff>
    </xdr:from>
    <xdr:to>
      <xdr:col>12</xdr:col>
      <xdr:colOff>1190625</xdr:colOff>
      <xdr:row>4</xdr:row>
      <xdr:rowOff>1914525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24775" y="3086100"/>
          <a:ext cx="1133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4</xdr:row>
      <xdr:rowOff>1352550</xdr:rowOff>
    </xdr:from>
    <xdr:to>
      <xdr:col>12</xdr:col>
      <xdr:colOff>419100</xdr:colOff>
      <xdr:row>4</xdr:row>
      <xdr:rowOff>1571625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34325" y="29337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7"/>
  <sheetViews>
    <sheetView tabSelected="1" zoomScale="120" zoomScaleNormal="120" zoomScaleSheetLayoutView="100" zoomScalePageLayoutView="0" workbookViewId="0" topLeftCell="A3">
      <selection activeCell="L11" sqref="L11"/>
    </sheetView>
  </sheetViews>
  <sheetFormatPr defaultColWidth="9.140625" defaultRowHeight="15"/>
  <cols>
    <col min="1" max="1" width="4.00390625" style="1" customWidth="1"/>
    <col min="2" max="2" width="18.8515625" style="5" customWidth="1"/>
    <col min="3" max="3" width="6.00390625" style="2" customWidth="1"/>
    <col min="4" max="4" width="7.00390625" style="2" customWidth="1"/>
    <col min="5" max="5" width="12.8515625" style="3" customWidth="1"/>
    <col min="6" max="6" width="12.57421875" style="3" customWidth="1"/>
    <col min="7" max="7" width="12.8515625" style="3" customWidth="1"/>
    <col min="8" max="8" width="13.7109375" style="1" hidden="1" customWidth="1"/>
    <col min="9" max="9" width="9.140625" style="1" hidden="1" customWidth="1"/>
    <col min="10" max="10" width="11.421875" style="1" customWidth="1"/>
    <col min="11" max="11" width="15.28125" style="1" customWidth="1"/>
    <col min="12" max="12" width="14.140625" style="1" customWidth="1"/>
    <col min="13" max="13" width="19.57421875" style="1" customWidth="1"/>
    <col min="14" max="14" width="9.7109375" style="1" customWidth="1"/>
    <col min="15" max="15" width="8.7109375" style="1" customWidth="1"/>
    <col min="16" max="16" width="10.28125" style="1" customWidth="1"/>
    <col min="17" max="18" width="9.140625" style="1" customWidth="1"/>
    <col min="19" max="19" width="10.7109375" style="1" customWidth="1"/>
    <col min="20" max="16384" width="9.140625" style="1" customWidth="1"/>
  </cols>
  <sheetData>
    <row r="1" ht="16.5" customHeight="1"/>
    <row r="2" spans="13:16" ht="53.25" customHeight="1">
      <c r="M2" s="52" t="s">
        <v>41</v>
      </c>
      <c r="N2" s="52"/>
      <c r="O2" s="52"/>
      <c r="P2" s="52"/>
    </row>
    <row r="3" spans="1:16" ht="24" customHeight="1">
      <c r="A3" s="64" t="s">
        <v>11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30.75" customHeight="1">
      <c r="A4" s="49" t="s">
        <v>0</v>
      </c>
      <c r="B4" s="49" t="s">
        <v>10</v>
      </c>
      <c r="C4" s="49" t="s">
        <v>1</v>
      </c>
      <c r="D4" s="49" t="s">
        <v>2</v>
      </c>
      <c r="E4" s="53" t="s">
        <v>3</v>
      </c>
      <c r="F4" s="54"/>
      <c r="G4" s="55"/>
      <c r="H4" s="56" t="s">
        <v>8</v>
      </c>
      <c r="I4" s="57"/>
      <c r="J4" s="58" t="s">
        <v>9</v>
      </c>
      <c r="K4" s="59"/>
      <c r="L4" s="60"/>
      <c r="M4" s="61" t="s">
        <v>38</v>
      </c>
      <c r="N4" s="62"/>
      <c r="O4" s="62"/>
      <c r="P4" s="63"/>
    </row>
    <row r="5" spans="1:19" ht="159" customHeight="1">
      <c r="A5" s="50"/>
      <c r="B5" s="50"/>
      <c r="C5" s="50"/>
      <c r="D5" s="50"/>
      <c r="E5" s="42" t="s">
        <v>12</v>
      </c>
      <c r="F5" s="42" t="s">
        <v>13</v>
      </c>
      <c r="G5" s="42" t="s">
        <v>34</v>
      </c>
      <c r="H5" s="43"/>
      <c r="I5" s="43" t="s">
        <v>6</v>
      </c>
      <c r="J5" s="43" t="s">
        <v>5</v>
      </c>
      <c r="K5" s="43" t="s">
        <v>4</v>
      </c>
      <c r="L5" s="44" t="s">
        <v>35</v>
      </c>
      <c r="M5" s="45" t="s">
        <v>36</v>
      </c>
      <c r="N5" s="43" t="s">
        <v>7</v>
      </c>
      <c r="O5" s="43" t="s">
        <v>33</v>
      </c>
      <c r="P5" s="43" t="s">
        <v>40</v>
      </c>
      <c r="S5" s="48"/>
    </row>
    <row r="6" spans="1:16" s="14" customFormat="1" ht="26.25">
      <c r="A6" s="6">
        <v>1</v>
      </c>
      <c r="B6" s="7" t="s">
        <v>42</v>
      </c>
      <c r="C6" s="8" t="s">
        <v>39</v>
      </c>
      <c r="D6" s="10">
        <v>10</v>
      </c>
      <c r="E6" s="40">
        <v>353.42</v>
      </c>
      <c r="F6" s="10">
        <v>466.2</v>
      </c>
      <c r="G6" s="10">
        <v>353.42</v>
      </c>
      <c r="H6" s="10"/>
      <c r="I6" s="10"/>
      <c r="J6" s="9">
        <f>AVERAGE(E6:G6)</f>
        <v>391.0133333333333</v>
      </c>
      <c r="K6" s="10">
        <f>SQRT(((SUM((POWER(G6-J6,2)),(POWER(F6-J6,2)),(POWER(E6-J6,2)))/(COLUMNS(E6:G6)-1))))</f>
        <v>65.11356335920597</v>
      </c>
      <c r="L6" s="10">
        <f>K6/J6*100</f>
        <v>16.652517397328133</v>
      </c>
      <c r="M6" s="11">
        <f>((D6/3)*(SUM(E6:G6)))</f>
        <v>3910.133333333333</v>
      </c>
      <c r="N6" s="12">
        <f>M6/D6</f>
        <v>391.0133333333333</v>
      </c>
      <c r="O6" s="11">
        <f>ROUNDDOWN(N6,2)</f>
        <v>391.01</v>
      </c>
      <c r="P6" s="13">
        <f>O6*D6</f>
        <v>3910.1</v>
      </c>
    </row>
    <row r="7" spans="1:16" ht="12.75">
      <c r="A7" s="34"/>
      <c r="B7" s="36"/>
      <c r="C7" s="32"/>
      <c r="D7" s="37"/>
      <c r="E7" s="41"/>
      <c r="F7" s="41"/>
      <c r="G7" s="41"/>
      <c r="H7" s="37"/>
      <c r="I7" s="37"/>
      <c r="J7" s="37"/>
      <c r="K7" s="37"/>
      <c r="L7" s="37"/>
      <c r="M7" s="37"/>
      <c r="N7" s="37"/>
      <c r="O7" s="37"/>
      <c r="P7" s="33"/>
    </row>
    <row r="8" spans="1:16" ht="12.75">
      <c r="A8" s="34"/>
      <c r="B8" s="36"/>
      <c r="C8" s="37"/>
      <c r="D8" s="37"/>
      <c r="E8" s="38"/>
      <c r="F8" s="38"/>
      <c r="G8" s="38"/>
      <c r="H8" s="34"/>
      <c r="I8" s="34"/>
      <c r="J8" s="34"/>
      <c r="K8" s="34"/>
      <c r="L8" s="34"/>
      <c r="M8" s="34"/>
      <c r="N8" s="34"/>
      <c r="O8" s="34"/>
      <c r="P8" s="34"/>
    </row>
    <row r="9" spans="1:16" ht="12.75">
      <c r="A9" s="34"/>
      <c r="B9" s="34"/>
      <c r="C9" s="51" t="s">
        <v>43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ht="12.75">
      <c r="A10" s="34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</row>
    <row r="11" spans="1:16" ht="12.75">
      <c r="A11" s="34"/>
      <c r="B11" s="46"/>
      <c r="C11" s="39"/>
      <c r="D11" s="37"/>
      <c r="E11" s="37"/>
      <c r="F11" s="38"/>
      <c r="G11" s="38"/>
      <c r="H11" s="38"/>
      <c r="I11" s="34"/>
      <c r="J11" s="34"/>
      <c r="K11" s="34"/>
      <c r="L11" s="34"/>
      <c r="M11" s="34"/>
      <c r="N11" s="34"/>
      <c r="O11" s="34"/>
      <c r="P11" s="34"/>
    </row>
    <row r="12" spans="2:16" ht="12.75">
      <c r="B12" s="39"/>
      <c r="C12" s="39"/>
      <c r="D12" s="37"/>
      <c r="E12" s="37"/>
      <c r="F12" s="38"/>
      <c r="G12" s="38"/>
      <c r="H12" s="38"/>
      <c r="I12" s="34"/>
      <c r="J12" s="34"/>
      <c r="K12" s="34"/>
      <c r="L12" s="34"/>
      <c r="M12" s="34"/>
      <c r="N12" s="34"/>
      <c r="O12" s="34"/>
      <c r="P12" s="34"/>
    </row>
    <row r="13" spans="2:16" ht="12.75">
      <c r="B13" s="36"/>
      <c r="C13" s="36"/>
      <c r="D13" s="37"/>
      <c r="E13" s="37"/>
      <c r="F13" s="38"/>
      <c r="G13" s="38"/>
      <c r="H13" s="38"/>
      <c r="I13" s="34"/>
      <c r="J13" s="34"/>
      <c r="K13" s="34"/>
      <c r="L13" s="34"/>
      <c r="M13" s="34"/>
      <c r="N13" s="34"/>
      <c r="O13" s="34"/>
      <c r="P13" s="34"/>
    </row>
    <row r="14" spans="2:16" ht="12.75">
      <c r="B14" s="36"/>
      <c r="C14" s="36"/>
      <c r="D14" s="37"/>
      <c r="E14" s="37"/>
      <c r="F14" s="38"/>
      <c r="G14" s="38"/>
      <c r="H14" s="38"/>
      <c r="I14" s="34"/>
      <c r="J14" s="34"/>
      <c r="K14" s="34"/>
      <c r="L14" s="34"/>
      <c r="M14" s="34"/>
      <c r="N14" s="34"/>
      <c r="O14" s="34"/>
      <c r="P14" s="34"/>
    </row>
    <row r="15" spans="2:16" ht="12.75">
      <c r="B15" s="47"/>
      <c r="C15" s="36"/>
      <c r="D15" s="37"/>
      <c r="E15" s="37"/>
      <c r="F15" s="38"/>
      <c r="G15" s="38"/>
      <c r="H15" s="38"/>
      <c r="I15" s="34"/>
      <c r="J15" s="34"/>
      <c r="K15" s="34"/>
      <c r="L15" s="34"/>
      <c r="M15" s="34"/>
      <c r="N15" s="34"/>
      <c r="O15" s="34"/>
      <c r="P15" s="34"/>
    </row>
    <row r="16" spans="2:16" ht="12.75">
      <c r="B16" s="36"/>
      <c r="C16" s="36"/>
      <c r="D16" s="37"/>
      <c r="E16" s="37"/>
      <c r="F16" s="38"/>
      <c r="G16" s="38"/>
      <c r="H16" s="38"/>
      <c r="I16" s="34"/>
      <c r="J16" s="34"/>
      <c r="K16" s="34"/>
      <c r="L16" s="34"/>
      <c r="M16" s="34"/>
      <c r="N16" s="34"/>
      <c r="O16" s="34"/>
      <c r="P16" s="34"/>
    </row>
    <row r="17" spans="2:16" ht="12.75">
      <c r="B17" s="36"/>
      <c r="C17" s="36"/>
      <c r="D17" s="37"/>
      <c r="E17" s="37"/>
      <c r="F17" s="38"/>
      <c r="G17" s="38"/>
      <c r="H17" s="38"/>
      <c r="I17" s="34"/>
      <c r="J17" s="34"/>
      <c r="K17" s="34"/>
      <c r="L17" s="34"/>
      <c r="M17" s="34"/>
      <c r="N17" s="34"/>
      <c r="O17" s="34"/>
      <c r="P17" s="34"/>
    </row>
  </sheetData>
  <sheetProtection/>
  <mergeCells count="11">
    <mergeCell ref="B4:B5"/>
    <mergeCell ref="C4:C5"/>
    <mergeCell ref="C9:P9"/>
    <mergeCell ref="M2:P2"/>
    <mergeCell ref="D4:D5"/>
    <mergeCell ref="E4:G4"/>
    <mergeCell ref="H4:I4"/>
    <mergeCell ref="J4:L4"/>
    <mergeCell ref="M4:P4"/>
    <mergeCell ref="A3:P3"/>
    <mergeCell ref="A4:A5"/>
  </mergeCells>
  <printOptions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zoomScale="125" zoomScaleNormal="125" zoomScalePageLayoutView="0" workbookViewId="0" topLeftCell="A1">
      <selection activeCell="I10" sqref="I10"/>
    </sheetView>
  </sheetViews>
  <sheetFormatPr defaultColWidth="9.140625" defaultRowHeight="15"/>
  <cols>
    <col min="2" max="2" width="16.140625" style="0" customWidth="1"/>
  </cols>
  <sheetData>
    <row r="1" spans="1:14" ht="14.25">
      <c r="A1" s="16"/>
      <c r="B1" s="16" t="s">
        <v>37</v>
      </c>
      <c r="C1" s="16"/>
      <c r="D1" s="16"/>
      <c r="E1" s="16"/>
      <c r="F1" s="17"/>
      <c r="G1" s="17"/>
      <c r="H1" s="17"/>
      <c r="I1" s="17"/>
      <c r="J1" s="17"/>
      <c r="K1" s="17"/>
      <c r="L1" s="17"/>
      <c r="M1" s="18"/>
      <c r="N1" s="19"/>
    </row>
    <row r="2" spans="1:14" ht="14.25">
      <c r="A2" s="16"/>
      <c r="B2" s="16"/>
      <c r="C2" s="16"/>
      <c r="D2" s="16"/>
      <c r="E2" s="16"/>
      <c r="F2" s="17"/>
      <c r="G2" s="17"/>
      <c r="H2" s="17"/>
      <c r="I2" s="17"/>
      <c r="J2" s="17"/>
      <c r="K2" s="17"/>
      <c r="L2" s="17"/>
      <c r="M2" s="18"/>
      <c r="N2" s="19"/>
    </row>
    <row r="3" spans="1:14" ht="14.25">
      <c r="A3" s="70" t="s">
        <v>20</v>
      </c>
      <c r="B3" s="72" t="s">
        <v>21</v>
      </c>
      <c r="C3" s="70" t="s">
        <v>22</v>
      </c>
      <c r="D3" s="70" t="s">
        <v>23</v>
      </c>
      <c r="E3" s="74" t="s">
        <v>24</v>
      </c>
      <c r="F3" s="65" t="s">
        <v>25</v>
      </c>
      <c r="G3" s="66"/>
      <c r="H3" s="65" t="s">
        <v>26</v>
      </c>
      <c r="I3" s="66"/>
      <c r="J3" s="65" t="s">
        <v>27</v>
      </c>
      <c r="K3" s="66"/>
      <c r="L3" s="65" t="s">
        <v>28</v>
      </c>
      <c r="M3" s="67"/>
      <c r="N3" s="68" t="s">
        <v>29</v>
      </c>
    </row>
    <row r="4" spans="1:14" ht="14.25">
      <c r="A4" s="71"/>
      <c r="B4" s="73"/>
      <c r="C4" s="73"/>
      <c r="D4" s="71"/>
      <c r="E4" s="74"/>
      <c r="F4" s="4" t="s">
        <v>30</v>
      </c>
      <c r="G4" s="4" t="s">
        <v>31</v>
      </c>
      <c r="H4" s="4" t="s">
        <v>30</v>
      </c>
      <c r="I4" s="4" t="s">
        <v>31</v>
      </c>
      <c r="J4" s="4"/>
      <c r="K4" s="4"/>
      <c r="L4" s="4" t="s">
        <v>30</v>
      </c>
      <c r="M4" s="4" t="s">
        <v>31</v>
      </c>
      <c r="N4" s="69"/>
    </row>
    <row r="5" spans="1:14" ht="26.25">
      <c r="A5" s="20">
        <v>1</v>
      </c>
      <c r="B5" s="7" t="s">
        <v>19</v>
      </c>
      <c r="C5" s="21" t="s">
        <v>32</v>
      </c>
      <c r="D5" s="26">
        <v>31</v>
      </c>
      <c r="E5" s="27">
        <v>271.7</v>
      </c>
      <c r="F5" s="25"/>
      <c r="G5" s="22">
        <f>E5*F5</f>
        <v>0</v>
      </c>
      <c r="H5" s="25">
        <v>31</v>
      </c>
      <c r="I5" s="22">
        <f>E5*H5</f>
        <v>8422.699999999999</v>
      </c>
      <c r="J5" s="22"/>
      <c r="K5" s="22">
        <f>E5*J5</f>
        <v>0</v>
      </c>
      <c r="L5" s="25"/>
      <c r="M5" s="23">
        <f>E5*L5</f>
        <v>0</v>
      </c>
      <c r="N5" s="24">
        <f aca="true" t="shared" si="0" ref="N5:N10">G5+I5+M5+K5</f>
        <v>8422.699999999999</v>
      </c>
    </row>
    <row r="6" spans="1:14" ht="27">
      <c r="A6" s="20">
        <v>2</v>
      </c>
      <c r="B6" s="15" t="s">
        <v>14</v>
      </c>
      <c r="C6" s="21" t="s">
        <v>18</v>
      </c>
      <c r="D6" s="26">
        <v>50</v>
      </c>
      <c r="E6" s="27">
        <v>4.85</v>
      </c>
      <c r="F6" s="25"/>
      <c r="G6" s="22">
        <f>E6*F6</f>
        <v>0</v>
      </c>
      <c r="H6" s="25">
        <v>50</v>
      </c>
      <c r="I6" s="22">
        <f>E6*H6</f>
        <v>242.49999999999997</v>
      </c>
      <c r="J6" s="22"/>
      <c r="K6" s="22">
        <f>E6*J6</f>
        <v>0</v>
      </c>
      <c r="L6" s="25"/>
      <c r="M6" s="23">
        <f>E6*L6</f>
        <v>0</v>
      </c>
      <c r="N6" s="24">
        <f t="shared" si="0"/>
        <v>242.49999999999997</v>
      </c>
    </row>
    <row r="7" spans="1:14" ht="53.25">
      <c r="A7" s="20">
        <v>3</v>
      </c>
      <c r="B7" s="15" t="s">
        <v>15</v>
      </c>
      <c r="C7" s="21" t="s">
        <v>18</v>
      </c>
      <c r="D7" s="26">
        <v>1</v>
      </c>
      <c r="E7" s="27">
        <v>257.82</v>
      </c>
      <c r="F7" s="25"/>
      <c r="G7" s="22">
        <f>E7*F7</f>
        <v>0</v>
      </c>
      <c r="H7" s="25"/>
      <c r="I7" s="22">
        <f>E7*H7</f>
        <v>0</v>
      </c>
      <c r="J7" s="22">
        <v>1</v>
      </c>
      <c r="K7" s="22">
        <f>E7*J7</f>
        <v>257.82</v>
      </c>
      <c r="L7" s="25"/>
      <c r="M7" s="23">
        <f>E7*L7</f>
        <v>0</v>
      </c>
      <c r="N7" s="24">
        <f t="shared" si="0"/>
        <v>257.82</v>
      </c>
    </row>
    <row r="8" spans="1:14" ht="53.25">
      <c r="A8" s="20">
        <v>4</v>
      </c>
      <c r="B8" s="15" t="s">
        <v>16</v>
      </c>
      <c r="C8" s="21" t="s">
        <v>18</v>
      </c>
      <c r="D8" s="26">
        <v>1</v>
      </c>
      <c r="E8" s="27">
        <v>321.44</v>
      </c>
      <c r="F8" s="25"/>
      <c r="G8" s="22">
        <f>E8*F8</f>
        <v>0</v>
      </c>
      <c r="H8" s="25"/>
      <c r="I8" s="22">
        <f>E8*H8</f>
        <v>0</v>
      </c>
      <c r="J8" s="22">
        <v>1</v>
      </c>
      <c r="K8" s="22">
        <f>E8*J8</f>
        <v>321.44</v>
      </c>
      <c r="L8" s="25"/>
      <c r="M8" s="23">
        <f>E8*L8</f>
        <v>0</v>
      </c>
      <c r="N8" s="24">
        <f t="shared" si="0"/>
        <v>321.44</v>
      </c>
    </row>
    <row r="9" spans="1:14" ht="27">
      <c r="A9" s="20">
        <v>5</v>
      </c>
      <c r="B9" s="15" t="s">
        <v>17</v>
      </c>
      <c r="C9" s="25" t="s">
        <v>18</v>
      </c>
      <c r="D9" s="25">
        <v>2</v>
      </c>
      <c r="E9" s="27">
        <v>255.83</v>
      </c>
      <c r="F9" s="25"/>
      <c r="G9" s="22">
        <f>E9*F9</f>
        <v>0</v>
      </c>
      <c r="H9" s="25"/>
      <c r="I9" s="22">
        <f>E9*H9</f>
        <v>0</v>
      </c>
      <c r="J9" s="28">
        <v>2</v>
      </c>
      <c r="K9" s="22">
        <f>E9*J9</f>
        <v>511.66</v>
      </c>
      <c r="L9" s="25"/>
      <c r="M9" s="23">
        <f>E9*L9</f>
        <v>0</v>
      </c>
      <c r="N9" s="24">
        <f t="shared" si="0"/>
        <v>511.66</v>
      </c>
    </row>
    <row r="10" spans="7:14" ht="14.25">
      <c r="G10" s="29">
        <f>SUM(G5:G9)</f>
        <v>0</v>
      </c>
      <c r="I10" s="29">
        <f>SUM(I5:I9)</f>
        <v>8665.199999999999</v>
      </c>
      <c r="K10" s="29">
        <f>SUM(K5:K9)</f>
        <v>1090.92</v>
      </c>
      <c r="M10" s="30">
        <f>SUM(M5:M9)</f>
        <v>0</v>
      </c>
      <c r="N10" s="31">
        <f t="shared" si="0"/>
        <v>9756.119999999999</v>
      </c>
    </row>
  </sheetData>
  <sheetProtection/>
  <mergeCells count="10">
    <mergeCell ref="H3:I3"/>
    <mergeCell ref="J3:K3"/>
    <mergeCell ref="L3:M3"/>
    <mergeCell ref="N3:N4"/>
    <mergeCell ref="A3:A4"/>
    <mergeCell ref="B3:B4"/>
    <mergeCell ref="C3:C4"/>
    <mergeCell ref="D3:D4"/>
    <mergeCell ref="E3:E4"/>
    <mergeCell ref="F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Елена Геннадьевна Подкопаева</cp:lastModifiedBy>
  <cp:lastPrinted>2023-05-30T03:36:13Z</cp:lastPrinted>
  <dcterms:created xsi:type="dcterms:W3CDTF">2014-01-15T18:15:09Z</dcterms:created>
  <dcterms:modified xsi:type="dcterms:W3CDTF">2023-05-30T03:36:28Z</dcterms:modified>
  <cp:category/>
  <cp:version/>
  <cp:contentType/>
  <cp:contentStatus/>
</cp:coreProperties>
</file>