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цены'!$A$1:$P$9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<sst xmlns="http://schemas.openxmlformats.org/spreadsheetml/2006/main" count="26" uniqueCount="25">
  <si>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</si>
  <si>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</si>
  <si>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</si>
  <si>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</si>
  <si>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</si>
  <si>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</si>
  <si>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</si>
  <si>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</si>
  <si>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</si>
  <si>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</si>
  <si>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</si>
  <si>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</si>
  <si>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</si>
  <si>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</si>
  <si>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</si>
  <si>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</si>
  <si>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</si>
  <si>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</si>
  <si>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>Бензин  автомобильный (марка АИ – 92-К5)</t>
  </si>
  <si>
    <t xml:space="preserve">Предложение №1 </t>
  </si>
  <si>
    <t xml:space="preserve">Предложение №2  </t>
  </si>
  <si>
    <t xml:space="preserve">Предложение №3  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</si>
  <si>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</si>
  <si>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В результате проведенного расчета начальная максимальная цена составила - 372 425  (Триста семьдесят две тысячи четыреста двадцать пять) рублей 00 копеек.</t>
  </si>
  <si>
    <t xml:space="preserve">Приложение 1 к Извещению об осуществлении закупки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</si>
</sst>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1076325</xdr:rowOff>
    </xdr:from>
    <xdr:to>
      <xdr:col>11</xdr:col>
      <xdr:colOff>942975</xdr:colOff>
      <xdr:row>5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050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431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1895475</xdr:rowOff>
    </xdr:from>
    <xdr:to>
      <xdr:col>12</xdr:col>
      <xdr:colOff>1466850</xdr:colOff>
      <xdr:row>5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124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1352550</xdr:rowOff>
    </xdr:from>
    <xdr:to>
      <xdr:col>12</xdr:col>
      <xdr:colOff>419100</xdr:colOff>
      <xdr:row>5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25812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A1" sqref="A1:P9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4.421875" style="6" customWidth="1"/>
    <col min="6" max="6" width="14.57421875" style="6" customWidth="1"/>
    <col min="7" max="7" width="14.28125" style="6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12.75" customHeight="1">
      <c r="M1" s="40" t="s">
        <v>24</v>
      </c>
      <c r="N1" s="40"/>
      <c r="O1" s="40"/>
      <c r="P1" s="40"/>
    </row>
    <row r="2" spans="13:16" ht="12" customHeight="1">
      <c r="M2" s="40"/>
      <c r="N2" s="40"/>
      <c r="O2" s="40"/>
      <c r="P2" s="40"/>
    </row>
    <row r="3" spans="13:16" ht="12.75" customHeight="1" hidden="1">
      <c r="M3" s="40"/>
      <c r="N3" s="40"/>
      <c r="O3" s="40"/>
      <c r="P3" s="40"/>
    </row>
    <row r="4" spans="1:16" ht="41.25" customHeigh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0.75" customHeight="1">
      <c r="A5" s="24" t="s">
        <v>0</v>
      </c>
      <c r="B5" s="24" t="s">
        <v>14</v>
      </c>
      <c r="C5" s="24" t="s">
        <v>1</v>
      </c>
      <c r="D5" s="24" t="s">
        <v>2</v>
      </c>
      <c r="E5" s="28" t="s">
        <v>3</v>
      </c>
      <c r="F5" s="29"/>
      <c r="G5" s="30"/>
      <c r="H5" s="31" t="s">
        <v>10</v>
      </c>
      <c r="I5" s="32"/>
      <c r="J5" s="33" t="s">
        <v>13</v>
      </c>
      <c r="K5" s="34"/>
      <c r="L5" s="35"/>
      <c r="M5" s="36" t="s">
        <v>12</v>
      </c>
      <c r="N5" s="37"/>
      <c r="O5" s="37"/>
      <c r="P5" s="38"/>
    </row>
    <row r="6" spans="1:16" ht="196.5" customHeight="1">
      <c r="A6" s="25"/>
      <c r="B6" s="25"/>
      <c r="C6" s="25"/>
      <c r="D6" s="25"/>
      <c r="E6" s="19" t="s">
        <v>19</v>
      </c>
      <c r="F6" s="19" t="s">
        <v>20</v>
      </c>
      <c r="G6" s="19" t="s">
        <v>21</v>
      </c>
      <c r="H6" s="20"/>
      <c r="I6" s="20" t="s">
        <v>7</v>
      </c>
      <c r="J6" s="20" t="s">
        <v>6</v>
      </c>
      <c r="K6" s="20" t="s">
        <v>4</v>
      </c>
      <c r="L6" s="21" t="s">
        <v>5</v>
      </c>
      <c r="M6" s="20" t="s">
        <v>22</v>
      </c>
      <c r="N6" s="20" t="s">
        <v>8</v>
      </c>
      <c r="O6" s="20" t="s">
        <v>9</v>
      </c>
      <c r="P6" s="20" t="s">
        <v>11</v>
      </c>
    </row>
    <row r="7" spans="1:16" s="9" customFormat="1" ht="47.25" customHeight="1">
      <c r="A7" s="11">
        <v>1</v>
      </c>
      <c r="B7" s="12" t="s">
        <v>17</v>
      </c>
      <c r="C7" s="10" t="s">
        <v>15</v>
      </c>
      <c r="D7" s="13">
        <v>5000</v>
      </c>
      <c r="E7" s="5">
        <v>48.66</v>
      </c>
      <c r="F7" s="5">
        <v>51.85</v>
      </c>
      <c r="G7" s="5">
        <v>50.75</v>
      </c>
      <c r="H7" s="5"/>
      <c r="I7" s="5"/>
      <c r="J7" s="7">
        <f>AVERAGE(E7:G7)</f>
        <v>50.419999999999995</v>
      </c>
      <c r="K7" s="8">
        <f>SQRT(((SUM((POWER(G7-J7,2)),(POWER(F7-J7,2)),(POWER(E7-J7,2)))/(COLUMNS(E7:G7)-1))))</f>
        <v>1.6204011848921884</v>
      </c>
      <c r="L7" s="8">
        <f>K7/J7*100</f>
        <v>3.213806396057494</v>
      </c>
      <c r="M7" s="5">
        <f>((D7/3)*(SUM(E7:G7)))</f>
        <v>252100</v>
      </c>
      <c r="N7" s="16">
        <f>M7/D7</f>
        <v>50.42</v>
      </c>
      <c r="O7" s="5">
        <f>ROUNDUP(N7,2)</f>
        <v>50.42</v>
      </c>
      <c r="P7" s="17">
        <f>O7*D7</f>
        <v>252100</v>
      </c>
    </row>
    <row r="8" spans="1:16" s="9" customFormat="1" ht="53.25" customHeight="1">
      <c r="A8" s="11"/>
      <c r="B8" s="12" t="s">
        <v>18</v>
      </c>
      <c r="C8" s="10" t="s">
        <v>15</v>
      </c>
      <c r="D8" s="13">
        <v>2500</v>
      </c>
      <c r="E8" s="5">
        <v>46.8</v>
      </c>
      <c r="F8" s="5">
        <v>49.35</v>
      </c>
      <c r="G8" s="5">
        <v>48.25</v>
      </c>
      <c r="H8" s="5"/>
      <c r="I8" s="5"/>
      <c r="J8" s="7">
        <f>AVERAGE(E8:G8)</f>
        <v>48.13333333333333</v>
      </c>
      <c r="K8" s="8">
        <f>SQRT(((SUM((POWER(G8-J8,2)),(POWER(F8-J8,2)),(POWER(E8-J8,2)))/(COLUMNS(E8:G8)-1))))</f>
        <v>1.2789970028633135</v>
      </c>
      <c r="L8" s="8">
        <f>K8/J8*100</f>
        <v>2.6571959893282138</v>
      </c>
      <c r="M8" s="5">
        <f>((D8/3)*(SUM(E8:G8)))</f>
        <v>120333.33333333334</v>
      </c>
      <c r="N8" s="16">
        <f>M8/D8</f>
        <v>48.13333333333334</v>
      </c>
      <c r="O8" s="5">
        <f>ROUNDDOWN(N8,2)</f>
        <v>48.13</v>
      </c>
      <c r="P8" s="17">
        <f>O8*D8</f>
        <v>120325</v>
      </c>
    </row>
    <row r="9" spans="1:16" s="9" customFormat="1" ht="20.25" customHeight="1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7"/>
      <c r="K9" s="27"/>
      <c r="L9" s="27"/>
      <c r="M9" s="27"/>
      <c r="N9" s="27"/>
      <c r="O9" s="27"/>
      <c r="P9" s="27"/>
    </row>
    <row r="10" s="2" customFormat="1" ht="22.5" customHeight="1"/>
    <row r="12" spans="2:4" ht="12.75">
      <c r="B12" s="22"/>
      <c r="C12" s="41"/>
      <c r="D12" s="41"/>
    </row>
    <row r="13" spans="2:11" ht="21" customHeight="1">
      <c r="B13" s="41"/>
      <c r="C13" s="41"/>
      <c r="D13" s="41"/>
      <c r="F13" s="18"/>
      <c r="J13" s="15"/>
      <c r="K13" s="15"/>
    </row>
    <row r="16" spans="2:4" ht="15.75">
      <c r="B16" s="22"/>
      <c r="C16" s="23"/>
      <c r="D16" s="23"/>
    </row>
    <row r="17" ht="15.75">
      <c r="B17" s="14"/>
    </row>
  </sheetData>
  <sheetProtection/>
  <mergeCells count="13">
    <mergeCell ref="A4:P4"/>
    <mergeCell ref="A5:A6"/>
    <mergeCell ref="B5:B6"/>
    <mergeCell ref="C5:C6"/>
    <mergeCell ref="M1:P3"/>
    <mergeCell ref="B12:D13"/>
    <mergeCell ref="B16:D16"/>
    <mergeCell ref="D5:D6"/>
    <mergeCell ref="A9:P9"/>
    <mergeCell ref="E5:G5"/>
    <mergeCell ref="H5:I5"/>
    <mergeCell ref="J5:L5"/>
    <mergeCell ref="M5:P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Людмила Михайловна Левыкина</cp:lastModifiedBy>
  <cp:lastPrinted>2023-04-26T03:12:09Z</cp:lastPrinted>
  <dcterms:created xsi:type="dcterms:W3CDTF">2014-01-15T18:15:09Z</dcterms:created>
  <dcterms:modified xsi:type="dcterms:W3CDTF">2023-04-26T03:12:15Z</dcterms:modified>
  <cp:category/>
  <cp:version/>
  <cp:contentType/>
  <cp:contentStatus/>
</cp:coreProperties>
</file>