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цены'!$A$2:$P$5</definedName>
  </definedNames>
  <calcPr fullCalcOnLoad="1"/>
</workbook>
</file>

<file path=xl/sharedStrings.xml><?xml version="1.0" encoding="utf-8"?>
<sst xmlns="http://schemas.openxmlformats.org/spreadsheetml/2006/main" count="105" uniqueCount="59">
  <si>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</si>
  <si>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</si>
  <si>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</si>
  <si>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</si>
  <si>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</si>
  <si>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</si>
  <si>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</si>
  <si>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</si>
  <si>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</si>
  <si>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</si>
  <si>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</si>
  <si>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</si>
  <si>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</si>
  <si>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</si>
  <si>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t>Ручка шариковая (цвет синий)</t>
  </si>
  <si>
    <t>Ручка шариковая (цвет черный)</t>
  </si>
  <si>
    <t>Ручка шариковая (цвет красный)</t>
  </si>
  <si>
    <t>ручка гелевая (синий)</t>
  </si>
  <si>
    <t>Ручка гелевая (черная)</t>
  </si>
  <si>
    <t>Стержень (черный)</t>
  </si>
  <si>
    <t>Стержень (красный)</t>
  </si>
  <si>
    <t>Стержень (синий)</t>
  </si>
  <si>
    <t>Стержень (синий) с ушками</t>
  </si>
  <si>
    <t>Карандаш чернографитный</t>
  </si>
  <si>
    <t>Текстмаркет (желтый, лимонный)</t>
  </si>
  <si>
    <t xml:space="preserve">Маркер (черный) </t>
  </si>
  <si>
    <t>конверты крафт с5 162*229 мм</t>
  </si>
  <si>
    <t>ручка на клейкой подставке</t>
  </si>
  <si>
    <t>журнал регистрации входящих документов</t>
  </si>
  <si>
    <t>журнал регистрации исходящих документов</t>
  </si>
  <si>
    <t>книга учета (альбомная)</t>
  </si>
  <si>
    <t>штук</t>
  </si>
  <si>
    <t>упаковка</t>
  </si>
  <si>
    <t>шт</t>
  </si>
  <si>
    <t>Книга амбарная 128 листов</t>
  </si>
  <si>
    <t>Канцелярские товары 2022 год</t>
  </si>
  <si>
    <t xml:space="preserve">№ п/п </t>
  </si>
  <si>
    <t>Наименование</t>
  </si>
  <si>
    <t>единица измерения</t>
  </si>
  <si>
    <t>Общее количество</t>
  </si>
  <si>
    <t>НМЦ товара</t>
  </si>
  <si>
    <t>экономика</t>
  </si>
  <si>
    <t>Администрация</t>
  </si>
  <si>
    <t>КДН</t>
  </si>
  <si>
    <t>Опека</t>
  </si>
  <si>
    <t>ВСЕГО</t>
  </si>
  <si>
    <t>кол-во</t>
  </si>
  <si>
    <t>сумма</t>
  </si>
  <si>
    <t>уп</t>
  </si>
  <si>
    <t>Грифель 0,5</t>
  </si>
  <si>
    <t>Цена за единицу изм. с округлением  до сотых долей после запятой (руб.)</t>
  </si>
  <si>
    <t xml:space="preserve">Предложение №3  </t>
  </si>
  <si>
    <t xml:space="preserve">Приложение №1
к Извещению об осуществлении закупки
</t>
  </si>
  <si>
    <t>Н(М)ЦК, ЦКЕП, определяемая методом сопоставимых рыночных цен (анализа рынка)</t>
  </si>
  <si>
    <t>Н(М)ЦК контракта с учетом округления цены за единицу (руб.)</t>
  </si>
  <si>
    <r>
      <t xml:space="preserve">коэффициент вариации цен V (%)           </t>
    </r>
    <r>
      <rPr>
        <i/>
        <sz val="9"/>
        <color indexed="8"/>
        <rFont val="Times New Roman"/>
        <family val="1"/>
      </rPr>
      <t xml:space="preserve">         (не должен превышать 33%)</t>
    </r>
  </si>
  <si>
    <r>
      <rPr>
        <b/>
        <sz val="9"/>
        <color indexed="8"/>
        <rFont val="Times New Roman"/>
        <family val="1"/>
      </rPr>
      <t>Расчет Н(М)ЦК по формуле</t>
    </r>
    <r>
      <rPr>
        <sz val="9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</si>
  <si>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В результате проведенного расчета Н(М)ЦК составила: 13 986  (Тринадцать тысяч девятьсот восемьдесят шесть) рублей  50 копеек</t>
  </si>
  <si>
    <t>Итого: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</si>
</sst>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48" fillId="32" borderId="10" xfId="0" applyFont="1" applyFill="1" applyBorder="1" applyAlignment="1">
      <alignment horizontal="left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left"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181" fontId="47" fillId="33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181" fontId="47" fillId="0" borderId="10" xfId="0" applyNumberFormat="1" applyFont="1" applyFill="1" applyBorder="1" applyAlignment="1">
      <alignment/>
    </xf>
    <xf numFmtId="2" fontId="47" fillId="0" borderId="10" xfId="0" applyNumberFormat="1" applyFont="1" applyBorder="1" applyAlignment="1">
      <alignment/>
    </xf>
    <xf numFmtId="0" fontId="47" fillId="33" borderId="10" xfId="0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horizontal="right" vertical="center"/>
    </xf>
    <xf numFmtId="0" fontId="50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47" fillId="0" borderId="11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181" fontId="3" fillId="3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942975</xdr:colOff>
      <xdr:row>4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4765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1019175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32410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4</xdr:row>
      <xdr:rowOff>1885950</xdr:rowOff>
    </xdr:from>
    <xdr:to>
      <xdr:col>12</xdr:col>
      <xdr:colOff>1304925</xdr:colOff>
      <xdr:row>4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3295650"/>
          <a:ext cx="1133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1352550</xdr:rowOff>
    </xdr:from>
    <xdr:to>
      <xdr:col>12</xdr:col>
      <xdr:colOff>419100</xdr:colOff>
      <xdr:row>4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0" y="27622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tabSelected="1" zoomScale="120" zoomScaleNormal="120" zoomScaleSheetLayoutView="100" zoomScalePageLayoutView="0" workbookViewId="0" topLeftCell="A7">
      <selection activeCell="D14" sqref="D14"/>
    </sheetView>
  </sheetViews>
  <sheetFormatPr defaultColWidth="9.140625" defaultRowHeight="15"/>
  <cols>
    <col min="1" max="1" width="4.00390625" style="1" customWidth="1"/>
    <col min="2" max="2" width="17.00390625" style="5" customWidth="1"/>
    <col min="3" max="3" width="6.00390625" style="2" customWidth="1"/>
    <col min="4" max="4" width="7.00390625" style="2" customWidth="1"/>
    <col min="5" max="5" width="12.8515625" style="3" customWidth="1"/>
    <col min="6" max="6" width="12.57421875" style="3" customWidth="1"/>
    <col min="7" max="7" width="12.8515625" style="3" customWidth="1"/>
    <col min="8" max="8" width="13.7109375" style="1" hidden="1" customWidth="1"/>
    <col min="9" max="9" width="9.140625" style="1" hidden="1" customWidth="1"/>
    <col min="10" max="10" width="11.421875" style="1" customWidth="1"/>
    <col min="11" max="11" width="15.28125" style="1" customWidth="1"/>
    <col min="12" max="12" width="14.140625" style="1" customWidth="1"/>
    <col min="13" max="13" width="19.57421875" style="1" customWidth="1"/>
    <col min="14" max="14" width="9.7109375" style="1" customWidth="1"/>
    <col min="15" max="15" width="8.7109375" style="1" customWidth="1"/>
    <col min="16" max="16" width="10.28125" style="1" customWidth="1"/>
    <col min="17" max="18" width="9.140625" style="1" customWidth="1"/>
    <col min="19" max="19" width="10.7109375" style="1" customWidth="1"/>
    <col min="20" max="16384" width="9.140625" style="1" customWidth="1"/>
  </cols>
  <sheetData>
    <row r="2" spans="13:16" ht="42.75" customHeight="1">
      <c r="M2" s="60" t="s">
        <v>52</v>
      </c>
      <c r="N2" s="61"/>
      <c r="O2" s="61"/>
      <c r="P2" s="61"/>
    </row>
    <row r="3" spans="1:16" ht="24.75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30.75" customHeight="1">
      <c r="A4" s="57" t="s">
        <v>0</v>
      </c>
      <c r="B4" s="57" t="s">
        <v>10</v>
      </c>
      <c r="C4" s="57" t="s">
        <v>1</v>
      </c>
      <c r="D4" s="57" t="s">
        <v>2</v>
      </c>
      <c r="E4" s="62" t="s">
        <v>3</v>
      </c>
      <c r="F4" s="63"/>
      <c r="G4" s="64"/>
      <c r="H4" s="65" t="s">
        <v>8</v>
      </c>
      <c r="I4" s="66"/>
      <c r="J4" s="67" t="s">
        <v>9</v>
      </c>
      <c r="K4" s="68"/>
      <c r="L4" s="69"/>
      <c r="M4" s="70" t="s">
        <v>53</v>
      </c>
      <c r="N4" s="71"/>
      <c r="O4" s="71"/>
      <c r="P4" s="72"/>
    </row>
    <row r="5" spans="1:16" ht="183" customHeight="1">
      <c r="A5" s="58"/>
      <c r="B5" s="58"/>
      <c r="C5" s="58"/>
      <c r="D5" s="58"/>
      <c r="E5" s="49" t="s">
        <v>12</v>
      </c>
      <c r="F5" s="49" t="s">
        <v>13</v>
      </c>
      <c r="G5" s="49" t="s">
        <v>51</v>
      </c>
      <c r="H5" s="50"/>
      <c r="I5" s="50" t="s">
        <v>6</v>
      </c>
      <c r="J5" s="50" t="s">
        <v>5</v>
      </c>
      <c r="K5" s="50" t="s">
        <v>4</v>
      </c>
      <c r="L5" s="51" t="s">
        <v>55</v>
      </c>
      <c r="M5" s="52" t="s">
        <v>56</v>
      </c>
      <c r="N5" s="50" t="s">
        <v>7</v>
      </c>
      <c r="O5" s="50" t="s">
        <v>50</v>
      </c>
      <c r="P5" s="50" t="s">
        <v>54</v>
      </c>
    </row>
    <row r="6" spans="1:16" s="15" customFormat="1" ht="25.5">
      <c r="A6" s="6">
        <v>1</v>
      </c>
      <c r="B6" s="7" t="s">
        <v>14</v>
      </c>
      <c r="C6" s="8" t="s">
        <v>31</v>
      </c>
      <c r="D6" s="10">
        <v>255</v>
      </c>
      <c r="E6" s="10">
        <v>11.96</v>
      </c>
      <c r="F6" s="10">
        <v>12.08</v>
      </c>
      <c r="G6" s="10">
        <v>12.04</v>
      </c>
      <c r="H6" s="10"/>
      <c r="I6" s="10"/>
      <c r="J6" s="9">
        <f aca="true" t="shared" si="0" ref="J6:J18">AVERAGE(E6:G6)</f>
        <v>12.026666666666666</v>
      </c>
      <c r="K6" s="10">
        <f aca="true" t="shared" si="1" ref="K6:K18">SQRT(((SUM((POWER(G6-J6,2)),(POWER(F6-J6,2)),(POWER(E6-J6,2)))/(COLUMNS(E6:G6)-1))))</f>
        <v>0.06110100926607734</v>
      </c>
      <c r="L6" s="10">
        <f aca="true" t="shared" si="2" ref="L6:L18">K6/J6*100</f>
        <v>0.5080460859152772</v>
      </c>
      <c r="M6" s="11">
        <f aca="true" t="shared" si="3" ref="M6:M18">((D6/3)*(SUM(E6:G6)))</f>
        <v>3066.7999999999997</v>
      </c>
      <c r="N6" s="12">
        <f aca="true" t="shared" si="4" ref="N6:N18">M6/D6</f>
        <v>12.026666666666666</v>
      </c>
      <c r="O6" s="11">
        <f>ROUNDUP(N6,2)</f>
        <v>12.03</v>
      </c>
      <c r="P6" s="13">
        <f aca="true" t="shared" si="5" ref="P6:P18">O6*D6</f>
        <v>3067.6499999999996</v>
      </c>
    </row>
    <row r="7" spans="1:16" s="15" customFormat="1" ht="25.5">
      <c r="A7" s="6">
        <v>2</v>
      </c>
      <c r="B7" s="7" t="s">
        <v>15</v>
      </c>
      <c r="C7" s="8" t="s">
        <v>31</v>
      </c>
      <c r="D7" s="10">
        <v>10</v>
      </c>
      <c r="E7" s="10">
        <v>13.81</v>
      </c>
      <c r="F7" s="10">
        <v>15.14</v>
      </c>
      <c r="G7" s="10">
        <v>13.89</v>
      </c>
      <c r="H7" s="10"/>
      <c r="I7" s="10"/>
      <c r="J7" s="9">
        <f t="shared" si="0"/>
        <v>14.280000000000001</v>
      </c>
      <c r="K7" s="10">
        <f t="shared" si="1"/>
        <v>0.7458552138317464</v>
      </c>
      <c r="L7" s="10">
        <f t="shared" si="2"/>
        <v>5.223075727113069</v>
      </c>
      <c r="M7" s="11">
        <f t="shared" si="3"/>
        <v>142.8</v>
      </c>
      <c r="N7" s="12">
        <f t="shared" si="4"/>
        <v>14.280000000000001</v>
      </c>
      <c r="O7" s="11">
        <f>ROUNDDOWN(N7,2)</f>
        <v>14.28</v>
      </c>
      <c r="P7" s="13">
        <f t="shared" si="5"/>
        <v>142.79999999999998</v>
      </c>
    </row>
    <row r="8" spans="1:16" s="15" customFormat="1" ht="25.5">
      <c r="A8" s="6">
        <v>3</v>
      </c>
      <c r="B8" s="7" t="s">
        <v>16</v>
      </c>
      <c r="C8" s="8" t="s">
        <v>31</v>
      </c>
      <c r="D8" s="10">
        <v>15</v>
      </c>
      <c r="E8" s="10">
        <v>25.43</v>
      </c>
      <c r="F8" s="10">
        <v>28.56</v>
      </c>
      <c r="G8" s="10">
        <v>25.58</v>
      </c>
      <c r="H8" s="10"/>
      <c r="I8" s="10"/>
      <c r="J8" s="9">
        <f t="shared" si="0"/>
        <v>26.52333333333333</v>
      </c>
      <c r="K8" s="10">
        <f t="shared" si="1"/>
        <v>1.7653989162037378</v>
      </c>
      <c r="L8" s="10">
        <f t="shared" si="2"/>
        <v>6.656022054305912</v>
      </c>
      <c r="M8" s="11">
        <f t="shared" si="3"/>
        <v>397.84999999999997</v>
      </c>
      <c r="N8" s="12">
        <f t="shared" si="4"/>
        <v>26.52333333333333</v>
      </c>
      <c r="O8" s="11">
        <f>ROUNDDOWN(N8,2)</f>
        <v>26.52</v>
      </c>
      <c r="P8" s="13">
        <f t="shared" si="5"/>
        <v>397.8</v>
      </c>
    </row>
    <row r="9" spans="1:16" s="15" customFormat="1" ht="25.5">
      <c r="A9" s="6">
        <v>4</v>
      </c>
      <c r="B9" s="7" t="s">
        <v>17</v>
      </c>
      <c r="C9" s="8" t="s">
        <v>31</v>
      </c>
      <c r="D9" s="10">
        <v>2</v>
      </c>
      <c r="E9" s="10">
        <v>43.2</v>
      </c>
      <c r="F9" s="10">
        <v>54.7</v>
      </c>
      <c r="G9" s="10">
        <v>43.46</v>
      </c>
      <c r="H9" s="10"/>
      <c r="I9" s="10"/>
      <c r="J9" s="9">
        <f t="shared" si="0"/>
        <v>47.120000000000005</v>
      </c>
      <c r="K9" s="10">
        <f t="shared" si="1"/>
        <v>6.565759666634167</v>
      </c>
      <c r="L9" s="10">
        <f t="shared" si="2"/>
        <v>13.934124929189656</v>
      </c>
      <c r="M9" s="11">
        <f t="shared" si="3"/>
        <v>94.24000000000001</v>
      </c>
      <c r="N9" s="12">
        <f t="shared" si="4"/>
        <v>47.120000000000005</v>
      </c>
      <c r="O9" s="11">
        <f>ROUNDUP(N9,2)</f>
        <v>47.12</v>
      </c>
      <c r="P9" s="13">
        <f t="shared" si="5"/>
        <v>94.24</v>
      </c>
    </row>
    <row r="10" spans="1:16" s="15" customFormat="1" ht="25.5">
      <c r="A10" s="6">
        <v>5</v>
      </c>
      <c r="B10" s="16" t="s">
        <v>18</v>
      </c>
      <c r="C10" s="17" t="s">
        <v>31</v>
      </c>
      <c r="D10" s="10">
        <v>21</v>
      </c>
      <c r="E10" s="10">
        <v>32.87</v>
      </c>
      <c r="F10" s="10">
        <v>36.04</v>
      </c>
      <c r="G10" s="10">
        <v>33.07</v>
      </c>
      <c r="H10" s="10"/>
      <c r="I10" s="10"/>
      <c r="J10" s="9">
        <f t="shared" si="0"/>
        <v>33.99333333333333</v>
      </c>
      <c r="K10" s="10">
        <f t="shared" si="1"/>
        <v>1.7752840148363118</v>
      </c>
      <c r="L10" s="10">
        <f t="shared" si="2"/>
        <v>5.222447582377853</v>
      </c>
      <c r="M10" s="11">
        <f t="shared" si="3"/>
        <v>713.8599999999999</v>
      </c>
      <c r="N10" s="12">
        <f t="shared" si="4"/>
        <v>33.993333333333325</v>
      </c>
      <c r="O10" s="11">
        <f>ROUNDDOWN(N10,2)</f>
        <v>33.99</v>
      </c>
      <c r="P10" s="13">
        <f t="shared" si="5"/>
        <v>713.7900000000001</v>
      </c>
    </row>
    <row r="11" spans="1:16" s="15" customFormat="1" ht="12.75">
      <c r="A11" s="6">
        <v>6</v>
      </c>
      <c r="B11" s="7" t="s">
        <v>19</v>
      </c>
      <c r="C11" s="17" t="s">
        <v>31</v>
      </c>
      <c r="D11" s="10">
        <v>13</v>
      </c>
      <c r="E11" s="10">
        <v>3.93</v>
      </c>
      <c r="F11" s="10">
        <v>4.29</v>
      </c>
      <c r="G11" s="10">
        <v>3.95</v>
      </c>
      <c r="H11" s="10"/>
      <c r="I11" s="10"/>
      <c r="J11" s="9">
        <f t="shared" si="0"/>
        <v>4.0566666666666675</v>
      </c>
      <c r="K11" s="10">
        <f t="shared" si="1"/>
        <v>0.2023198787399135</v>
      </c>
      <c r="L11" s="10">
        <f t="shared" si="2"/>
        <v>4.98734294346541</v>
      </c>
      <c r="M11" s="11">
        <f t="shared" si="3"/>
        <v>52.73666666666667</v>
      </c>
      <c r="N11" s="12">
        <f t="shared" si="4"/>
        <v>4.056666666666667</v>
      </c>
      <c r="O11" s="11">
        <f>ROUNDUP(N11,2)</f>
        <v>4.06</v>
      </c>
      <c r="P11" s="13">
        <f t="shared" si="5"/>
        <v>52.779999999999994</v>
      </c>
    </row>
    <row r="12" spans="1:16" s="15" customFormat="1" ht="25.5">
      <c r="A12" s="6">
        <v>7</v>
      </c>
      <c r="B12" s="7" t="s">
        <v>20</v>
      </c>
      <c r="C12" s="17" t="s">
        <v>31</v>
      </c>
      <c r="D12" s="10">
        <v>16</v>
      </c>
      <c r="E12" s="10">
        <v>3.96</v>
      </c>
      <c r="F12" s="10">
        <v>4.31</v>
      </c>
      <c r="G12" s="10">
        <v>3.98</v>
      </c>
      <c r="H12" s="10"/>
      <c r="I12" s="10"/>
      <c r="J12" s="9">
        <f t="shared" si="0"/>
        <v>4.083333333333333</v>
      </c>
      <c r="K12" s="10">
        <f t="shared" si="1"/>
        <v>0.19655363983740737</v>
      </c>
      <c r="L12" s="10">
        <f t="shared" si="2"/>
        <v>4.813558526630385</v>
      </c>
      <c r="M12" s="11">
        <f t="shared" si="3"/>
        <v>65.33333333333333</v>
      </c>
      <c r="N12" s="12">
        <f t="shared" si="4"/>
        <v>4.083333333333333</v>
      </c>
      <c r="O12" s="11">
        <f>ROUNDDOWN(N12,2)</f>
        <v>4.08</v>
      </c>
      <c r="P12" s="13">
        <f t="shared" si="5"/>
        <v>65.28</v>
      </c>
    </row>
    <row r="13" spans="1:16" s="15" customFormat="1" ht="12.75">
      <c r="A13" s="6">
        <v>8</v>
      </c>
      <c r="B13" s="7" t="s">
        <v>21</v>
      </c>
      <c r="C13" s="8" t="s">
        <v>31</v>
      </c>
      <c r="D13" s="10">
        <v>450</v>
      </c>
      <c r="E13" s="10">
        <v>5.16</v>
      </c>
      <c r="F13" s="10">
        <v>5.66</v>
      </c>
      <c r="G13" s="10">
        <v>5.2</v>
      </c>
      <c r="H13" s="10"/>
      <c r="I13" s="10"/>
      <c r="J13" s="9">
        <f t="shared" si="0"/>
        <v>5.34</v>
      </c>
      <c r="K13" s="10">
        <f t="shared" si="1"/>
        <v>0.2778488797889961</v>
      </c>
      <c r="L13" s="10">
        <f t="shared" si="2"/>
        <v>5.203162542865095</v>
      </c>
      <c r="M13" s="11">
        <f t="shared" si="3"/>
        <v>2403</v>
      </c>
      <c r="N13" s="12">
        <f t="shared" si="4"/>
        <v>5.34</v>
      </c>
      <c r="O13" s="11">
        <f>ROUNDDOWN(N13,2)</f>
        <v>5.34</v>
      </c>
      <c r="P13" s="13">
        <f t="shared" si="5"/>
        <v>2403</v>
      </c>
    </row>
    <row r="14" spans="1:16" s="15" customFormat="1" ht="25.5">
      <c r="A14" s="6">
        <v>9</v>
      </c>
      <c r="B14" s="7" t="s">
        <v>22</v>
      </c>
      <c r="C14" s="8" t="s">
        <v>31</v>
      </c>
      <c r="D14" s="10">
        <v>30</v>
      </c>
      <c r="E14" s="10">
        <v>5.43</v>
      </c>
      <c r="F14" s="10">
        <v>5.95</v>
      </c>
      <c r="G14" s="10">
        <v>5.46</v>
      </c>
      <c r="H14" s="10"/>
      <c r="I14" s="10"/>
      <c r="J14" s="9">
        <f t="shared" si="0"/>
        <v>5.613333333333333</v>
      </c>
      <c r="K14" s="10">
        <f t="shared" si="1"/>
        <v>0.29194748386196695</v>
      </c>
      <c r="L14" s="10">
        <f t="shared" si="2"/>
        <v>5.200964676875896</v>
      </c>
      <c r="M14" s="11">
        <f t="shared" si="3"/>
        <v>168.4</v>
      </c>
      <c r="N14" s="12">
        <f t="shared" si="4"/>
        <v>5.613333333333333</v>
      </c>
      <c r="O14" s="11">
        <f>ROUNDDOWN(N14,2)</f>
        <v>5.61</v>
      </c>
      <c r="P14" s="13">
        <f t="shared" si="5"/>
        <v>168.3</v>
      </c>
    </row>
    <row r="15" spans="1:16" s="15" customFormat="1" ht="25.5">
      <c r="A15" s="6">
        <v>10</v>
      </c>
      <c r="B15" s="7" t="s">
        <v>23</v>
      </c>
      <c r="C15" s="8" t="s">
        <v>31</v>
      </c>
      <c r="D15" s="10">
        <v>146</v>
      </c>
      <c r="E15" s="10">
        <v>18.15</v>
      </c>
      <c r="F15" s="10">
        <v>19.89</v>
      </c>
      <c r="G15" s="10">
        <v>18.26</v>
      </c>
      <c r="H15" s="10"/>
      <c r="I15" s="10"/>
      <c r="J15" s="9">
        <f t="shared" si="0"/>
        <v>18.766666666666666</v>
      </c>
      <c r="K15" s="10">
        <f t="shared" si="1"/>
        <v>0.9743886972524538</v>
      </c>
      <c r="L15" s="10">
        <f t="shared" si="2"/>
        <v>5.192124496904727</v>
      </c>
      <c r="M15" s="11">
        <f t="shared" si="3"/>
        <v>2739.933333333333</v>
      </c>
      <c r="N15" s="12">
        <f t="shared" si="4"/>
        <v>18.766666666666666</v>
      </c>
      <c r="O15" s="11">
        <f>ROUNDUP(N15,2)</f>
        <v>18.770000000000003</v>
      </c>
      <c r="P15" s="13">
        <f t="shared" si="5"/>
        <v>2740.4200000000005</v>
      </c>
    </row>
    <row r="16" spans="1:16" s="15" customFormat="1" ht="38.25">
      <c r="A16" s="6">
        <v>11</v>
      </c>
      <c r="B16" s="7" t="s">
        <v>24</v>
      </c>
      <c r="C16" s="14" t="s">
        <v>31</v>
      </c>
      <c r="D16" s="10">
        <v>114</v>
      </c>
      <c r="E16" s="10">
        <v>13.86</v>
      </c>
      <c r="F16" s="10">
        <v>15.22</v>
      </c>
      <c r="G16" s="10">
        <v>13.94</v>
      </c>
      <c r="H16" s="10"/>
      <c r="I16" s="10"/>
      <c r="J16" s="9">
        <f t="shared" si="0"/>
        <v>14.339999999999998</v>
      </c>
      <c r="K16" s="10">
        <f t="shared" si="1"/>
        <v>0.7631513611335573</v>
      </c>
      <c r="L16" s="10">
        <f t="shared" si="2"/>
        <v>5.321836549048518</v>
      </c>
      <c r="M16" s="11">
        <f t="shared" si="3"/>
        <v>1634.7599999999998</v>
      </c>
      <c r="N16" s="12">
        <f t="shared" si="4"/>
        <v>14.339999999999998</v>
      </c>
      <c r="O16" s="11">
        <f>ROUNDDOWN(N16,2)</f>
        <v>14.34</v>
      </c>
      <c r="P16" s="13">
        <f t="shared" si="5"/>
        <v>1634.76</v>
      </c>
    </row>
    <row r="17" spans="1:16" s="15" customFormat="1" ht="12.75">
      <c r="A17" s="6">
        <v>12</v>
      </c>
      <c r="B17" s="7" t="s">
        <v>25</v>
      </c>
      <c r="C17" s="8" t="s">
        <v>31</v>
      </c>
      <c r="D17" s="10">
        <v>56</v>
      </c>
      <c r="E17" s="10">
        <v>37.36</v>
      </c>
      <c r="F17" s="10">
        <v>40.96</v>
      </c>
      <c r="G17" s="10">
        <v>37.58</v>
      </c>
      <c r="H17" s="10"/>
      <c r="I17" s="10"/>
      <c r="J17" s="9">
        <f t="shared" si="0"/>
        <v>38.63333333333333</v>
      </c>
      <c r="K17" s="10">
        <f t="shared" si="1"/>
        <v>2.0179527579537977</v>
      </c>
      <c r="L17" s="10">
        <f t="shared" si="2"/>
        <v>5.223346224211729</v>
      </c>
      <c r="M17" s="11">
        <f t="shared" si="3"/>
        <v>2163.4666666666667</v>
      </c>
      <c r="N17" s="12">
        <f t="shared" si="4"/>
        <v>38.63333333333333</v>
      </c>
      <c r="O17" s="11">
        <f>ROUNDDOWN(N17,2)</f>
        <v>38.63</v>
      </c>
      <c r="P17" s="13">
        <f t="shared" si="5"/>
        <v>2163.28</v>
      </c>
    </row>
    <row r="18" spans="1:16" s="15" customFormat="1" ht="12.75">
      <c r="A18" s="6">
        <v>13</v>
      </c>
      <c r="B18" s="7" t="s">
        <v>49</v>
      </c>
      <c r="C18" s="8" t="s">
        <v>31</v>
      </c>
      <c r="D18" s="10">
        <v>5</v>
      </c>
      <c r="E18" s="47">
        <v>46.25</v>
      </c>
      <c r="F18" s="10">
        <v>50.71</v>
      </c>
      <c r="G18" s="10">
        <v>51.18</v>
      </c>
      <c r="H18" s="10"/>
      <c r="I18" s="10"/>
      <c r="J18" s="9">
        <f t="shared" si="0"/>
        <v>49.38</v>
      </c>
      <c r="K18" s="10">
        <f t="shared" si="1"/>
        <v>2.7208270801357446</v>
      </c>
      <c r="L18" s="10">
        <f t="shared" si="2"/>
        <v>5.509977886058616</v>
      </c>
      <c r="M18" s="11">
        <f t="shared" si="3"/>
        <v>246.90000000000003</v>
      </c>
      <c r="N18" s="12">
        <f t="shared" si="4"/>
        <v>49.38000000000001</v>
      </c>
      <c r="O18" s="11">
        <f>ROUNDUP(N18,2)</f>
        <v>49.38</v>
      </c>
      <c r="P18" s="13">
        <f t="shared" si="5"/>
        <v>246.9</v>
      </c>
    </row>
    <row r="19" spans="1:16" s="15" customFormat="1" ht="25.5">
      <c r="A19" s="6">
        <v>14</v>
      </c>
      <c r="B19" s="18" t="s">
        <v>27</v>
      </c>
      <c r="C19" s="14" t="s">
        <v>31</v>
      </c>
      <c r="D19" s="10">
        <v>2</v>
      </c>
      <c r="E19" s="47">
        <v>46.18</v>
      </c>
      <c r="F19" s="10">
        <v>50.62</v>
      </c>
      <c r="G19" s="10">
        <v>46.46</v>
      </c>
      <c r="H19" s="10"/>
      <c r="I19" s="10"/>
      <c r="J19" s="9">
        <f>AVERAGE(E19:G19)</f>
        <v>47.75333333333333</v>
      </c>
      <c r="K19" s="10">
        <f>SQRT(((SUM((POWER(G19-J19,2)),(POWER(F19-J19,2)),(POWER(E19-J19,2)))/(COLUMNS(E19:G19)-1))))</f>
        <v>2.4865504887963414</v>
      </c>
      <c r="L19" s="10">
        <f>K19/J19*100</f>
        <v>5.2070720831976995</v>
      </c>
      <c r="M19" s="11">
        <f>((D19/3)*(SUM(E19:G19)))</f>
        <v>95.50666666666666</v>
      </c>
      <c r="N19" s="12">
        <f>M19/D19</f>
        <v>47.75333333333333</v>
      </c>
      <c r="O19" s="11">
        <f>ROUNDDOWN(N19,2)</f>
        <v>47.75</v>
      </c>
      <c r="P19" s="13">
        <f>O19*D19</f>
        <v>95.5</v>
      </c>
    </row>
    <row r="20" spans="1:16" ht="15" customHeight="1">
      <c r="A20" s="41"/>
      <c r="B20" s="43"/>
      <c r="C20" s="40"/>
      <c r="D20" s="44"/>
      <c r="E20" s="48"/>
      <c r="F20" s="48"/>
      <c r="G20" s="48"/>
      <c r="H20" s="44"/>
      <c r="I20" s="44"/>
      <c r="J20" s="44"/>
      <c r="K20" s="44"/>
      <c r="L20" s="44"/>
      <c r="M20" s="53" t="s">
        <v>58</v>
      </c>
      <c r="N20" s="53"/>
      <c r="O20" s="55">
        <f>SUM(P6:P19)</f>
        <v>13986.5</v>
      </c>
      <c r="P20" s="54"/>
    </row>
    <row r="21" spans="1:16" ht="12.75">
      <c r="A21" s="41"/>
      <c r="B21" s="43"/>
      <c r="C21" s="44"/>
      <c r="D21" s="44"/>
      <c r="E21" s="45"/>
      <c r="F21" s="45"/>
      <c r="G21" s="45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12.75">
      <c r="A22" s="41"/>
      <c r="B22" s="41"/>
      <c r="C22" s="59" t="s">
        <v>57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2.75">
      <c r="A23" s="41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2.75">
      <c r="A24" s="41"/>
      <c r="B24" s="41"/>
      <c r="C24" s="43"/>
      <c r="D24" s="44"/>
      <c r="E24" s="44"/>
      <c r="F24" s="45"/>
      <c r="G24" s="45"/>
      <c r="H24" s="45"/>
      <c r="I24" s="41"/>
      <c r="J24" s="41"/>
      <c r="K24" s="41"/>
      <c r="L24" s="41"/>
      <c r="M24" s="41"/>
      <c r="N24" s="41"/>
      <c r="O24" s="41"/>
      <c r="P24" s="41"/>
    </row>
    <row r="25" spans="2:16" ht="12.75">
      <c r="B25" s="41"/>
      <c r="C25" s="46"/>
      <c r="D25" s="44"/>
      <c r="E25" s="44"/>
      <c r="F25" s="45"/>
      <c r="G25" s="45"/>
      <c r="H25" s="45"/>
      <c r="I25" s="41"/>
      <c r="J25" s="41"/>
      <c r="K25" s="41"/>
      <c r="L25" s="41"/>
      <c r="M25" s="41"/>
      <c r="N25" s="41"/>
      <c r="O25" s="41"/>
      <c r="P25" s="41"/>
    </row>
    <row r="26" spans="2:16" ht="12.75">
      <c r="B26" s="41"/>
      <c r="C26" s="46"/>
      <c r="D26" s="44"/>
      <c r="E26" s="44"/>
      <c r="F26" s="45"/>
      <c r="G26" s="45"/>
      <c r="H26" s="45"/>
      <c r="I26" s="41"/>
      <c r="J26" s="41"/>
      <c r="K26" s="41"/>
      <c r="L26" s="41"/>
      <c r="M26" s="41"/>
      <c r="N26" s="41"/>
      <c r="O26" s="41"/>
      <c r="P26" s="41"/>
    </row>
    <row r="27" spans="2:16" ht="12.75">
      <c r="B27" s="41"/>
      <c r="C27" s="43"/>
      <c r="D27" s="44"/>
      <c r="E27" s="44"/>
      <c r="F27" s="45"/>
      <c r="G27" s="45"/>
      <c r="H27" s="45"/>
      <c r="I27" s="41"/>
      <c r="J27" s="41"/>
      <c r="K27" s="41"/>
      <c r="L27" s="41"/>
      <c r="M27" s="41"/>
      <c r="N27" s="41"/>
      <c r="O27" s="41"/>
      <c r="P27" s="41"/>
    </row>
    <row r="28" spans="2:16" ht="12.75">
      <c r="B28" s="41"/>
      <c r="C28" s="43"/>
      <c r="D28" s="44"/>
      <c r="E28" s="44"/>
      <c r="F28" s="45"/>
      <c r="G28" s="45"/>
      <c r="H28" s="45"/>
      <c r="I28" s="41"/>
      <c r="J28" s="41"/>
      <c r="K28" s="41"/>
      <c r="L28" s="41"/>
      <c r="M28" s="41"/>
      <c r="N28" s="41"/>
      <c r="O28" s="41"/>
      <c r="P28" s="41"/>
    </row>
    <row r="29" spans="2:16" ht="12.75">
      <c r="B29" s="41"/>
      <c r="C29" s="43"/>
      <c r="D29" s="44"/>
      <c r="E29" s="44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</row>
    <row r="30" spans="2:16" ht="12.75">
      <c r="B30" s="41"/>
      <c r="C30" s="43"/>
      <c r="D30" s="44"/>
      <c r="E30" s="44"/>
      <c r="F30" s="45"/>
      <c r="G30" s="45"/>
      <c r="H30" s="45"/>
      <c r="I30" s="41"/>
      <c r="J30" s="41"/>
      <c r="K30" s="41"/>
      <c r="L30" s="41"/>
      <c r="M30" s="41"/>
      <c r="N30" s="41"/>
      <c r="O30" s="41"/>
      <c r="P30" s="41"/>
    </row>
  </sheetData>
  <sheetProtection/>
  <mergeCells count="11">
    <mergeCell ref="M4:P4"/>
    <mergeCell ref="A3:P3"/>
    <mergeCell ref="A4:A5"/>
    <mergeCell ref="B4:B5"/>
    <mergeCell ref="C4:C5"/>
    <mergeCell ref="C22:P22"/>
    <mergeCell ref="M2:P2"/>
    <mergeCell ref="D4:D5"/>
    <mergeCell ref="E4:G4"/>
    <mergeCell ref="H4:I4"/>
    <mergeCell ref="J4:L4"/>
  </mergeCell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125" zoomScaleNormal="125" zoomScalePageLayoutView="0" workbookViewId="0" topLeftCell="A9">
      <selection activeCell="E19" sqref="E19"/>
    </sheetView>
  </sheetViews>
  <sheetFormatPr defaultColWidth="9.140625" defaultRowHeight="15"/>
  <cols>
    <col min="2" max="2" width="16.140625" style="0" customWidth="1"/>
  </cols>
  <sheetData>
    <row r="1" spans="1:14" ht="15">
      <c r="A1" s="19"/>
      <c r="B1" s="19" t="s">
        <v>35</v>
      </c>
      <c r="C1" s="19"/>
      <c r="D1" s="19"/>
      <c r="E1" s="19"/>
      <c r="F1" s="20"/>
      <c r="G1" s="20"/>
      <c r="H1" s="20"/>
      <c r="I1" s="20"/>
      <c r="J1" s="20"/>
      <c r="K1" s="20"/>
      <c r="L1" s="20"/>
      <c r="M1" s="21"/>
      <c r="N1" s="22"/>
    </row>
    <row r="2" spans="1:14" ht="15">
      <c r="A2" s="19"/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1"/>
      <c r="N2" s="22"/>
    </row>
    <row r="3" spans="1:14" ht="15">
      <c r="A3" s="78" t="s">
        <v>36</v>
      </c>
      <c r="B3" s="80" t="s">
        <v>37</v>
      </c>
      <c r="C3" s="78" t="s">
        <v>38</v>
      </c>
      <c r="D3" s="78" t="s">
        <v>39</v>
      </c>
      <c r="E3" s="82" t="s">
        <v>40</v>
      </c>
      <c r="F3" s="73" t="s">
        <v>41</v>
      </c>
      <c r="G3" s="74"/>
      <c r="H3" s="73" t="s">
        <v>42</v>
      </c>
      <c r="I3" s="74"/>
      <c r="J3" s="73" t="s">
        <v>43</v>
      </c>
      <c r="K3" s="74"/>
      <c r="L3" s="73" t="s">
        <v>44</v>
      </c>
      <c r="M3" s="75"/>
      <c r="N3" s="76" t="s">
        <v>45</v>
      </c>
    </row>
    <row r="4" spans="1:14" ht="15">
      <c r="A4" s="79"/>
      <c r="B4" s="81"/>
      <c r="C4" s="81"/>
      <c r="D4" s="79"/>
      <c r="E4" s="82"/>
      <c r="F4" s="4" t="s">
        <v>46</v>
      </c>
      <c r="G4" s="4" t="s">
        <v>47</v>
      </c>
      <c r="H4" s="4" t="s">
        <v>46</v>
      </c>
      <c r="I4" s="4" t="s">
        <v>47</v>
      </c>
      <c r="J4" s="4"/>
      <c r="K4" s="4"/>
      <c r="L4" s="4" t="s">
        <v>46</v>
      </c>
      <c r="M4" s="4" t="s">
        <v>47</v>
      </c>
      <c r="N4" s="77"/>
    </row>
    <row r="5" spans="1:14" ht="25.5">
      <c r="A5" s="23">
        <v>1</v>
      </c>
      <c r="B5" s="7" t="s">
        <v>14</v>
      </c>
      <c r="C5" s="24" t="s">
        <v>33</v>
      </c>
      <c r="D5" s="25">
        <v>255</v>
      </c>
      <c r="E5" s="26">
        <v>12.03</v>
      </c>
      <c r="F5" s="27">
        <v>15</v>
      </c>
      <c r="G5" s="28">
        <f>E5*F5</f>
        <v>180.45</v>
      </c>
      <c r="H5" s="27">
        <v>230</v>
      </c>
      <c r="I5" s="28">
        <f>E5*H5</f>
        <v>2766.8999999999996</v>
      </c>
      <c r="J5" s="28">
        <v>10</v>
      </c>
      <c r="K5" s="28">
        <f>E5*J5</f>
        <v>120.3</v>
      </c>
      <c r="L5" s="27"/>
      <c r="M5" s="29">
        <f>E5*L5</f>
        <v>0</v>
      </c>
      <c r="N5" s="30">
        <f>G5+I5+M5+K5</f>
        <v>3067.6499999999996</v>
      </c>
    </row>
    <row r="6" spans="1:14" ht="25.5">
      <c r="A6" s="23">
        <v>2</v>
      </c>
      <c r="B6" s="7" t="s">
        <v>15</v>
      </c>
      <c r="C6" s="24" t="s">
        <v>33</v>
      </c>
      <c r="D6" s="25">
        <v>10</v>
      </c>
      <c r="E6" s="26">
        <v>14.28</v>
      </c>
      <c r="F6" s="27"/>
      <c r="G6" s="28">
        <f aca="true" t="shared" si="0" ref="G6:G23">E6*F6</f>
        <v>0</v>
      </c>
      <c r="H6" s="27">
        <v>10</v>
      </c>
      <c r="I6" s="28">
        <f aca="true" t="shared" si="1" ref="I6:I23">E6*H6</f>
        <v>142.79999999999998</v>
      </c>
      <c r="J6" s="28"/>
      <c r="K6" s="28">
        <f aca="true" t="shared" si="2" ref="K6:K23">E6*J6</f>
        <v>0</v>
      </c>
      <c r="L6" s="27"/>
      <c r="M6" s="29">
        <f aca="true" t="shared" si="3" ref="M6:M23">E6*L6</f>
        <v>0</v>
      </c>
      <c r="N6" s="30">
        <f aca="true" t="shared" si="4" ref="N6:N23">G6+I6+M6+K6</f>
        <v>142.79999999999998</v>
      </c>
    </row>
    <row r="7" spans="1:14" ht="25.5">
      <c r="A7" s="23">
        <v>3</v>
      </c>
      <c r="B7" s="7" t="s">
        <v>16</v>
      </c>
      <c r="C7" s="24" t="s">
        <v>33</v>
      </c>
      <c r="D7" s="25">
        <v>15</v>
      </c>
      <c r="E7" s="26">
        <v>26.52</v>
      </c>
      <c r="F7" s="27"/>
      <c r="G7" s="28">
        <f t="shared" si="0"/>
        <v>0</v>
      </c>
      <c r="H7" s="27">
        <v>15</v>
      </c>
      <c r="I7" s="28">
        <f t="shared" si="1"/>
        <v>397.8</v>
      </c>
      <c r="J7" s="28"/>
      <c r="K7" s="28">
        <f t="shared" si="2"/>
        <v>0</v>
      </c>
      <c r="L7" s="27"/>
      <c r="M7" s="29">
        <f t="shared" si="3"/>
        <v>0</v>
      </c>
      <c r="N7" s="30">
        <f t="shared" si="4"/>
        <v>397.8</v>
      </c>
    </row>
    <row r="8" spans="1:14" ht="25.5">
      <c r="A8" s="23">
        <v>4</v>
      </c>
      <c r="B8" s="7" t="s">
        <v>17</v>
      </c>
      <c r="C8" s="24" t="s">
        <v>33</v>
      </c>
      <c r="D8" s="25">
        <v>2</v>
      </c>
      <c r="E8" s="26">
        <v>47.12</v>
      </c>
      <c r="F8" s="27"/>
      <c r="G8" s="28">
        <f t="shared" si="0"/>
        <v>0</v>
      </c>
      <c r="H8" s="27">
        <v>2</v>
      </c>
      <c r="I8" s="28">
        <f t="shared" si="1"/>
        <v>94.24</v>
      </c>
      <c r="J8" s="28"/>
      <c r="K8" s="28">
        <f t="shared" si="2"/>
        <v>0</v>
      </c>
      <c r="L8" s="27"/>
      <c r="M8" s="29">
        <f t="shared" si="3"/>
        <v>0</v>
      </c>
      <c r="N8" s="30">
        <f t="shared" si="4"/>
        <v>94.24</v>
      </c>
    </row>
    <row r="9" spans="1:14" ht="25.5">
      <c r="A9" s="23">
        <v>5</v>
      </c>
      <c r="B9" s="16" t="s">
        <v>18</v>
      </c>
      <c r="C9" s="24" t="s">
        <v>33</v>
      </c>
      <c r="D9" s="25">
        <v>21</v>
      </c>
      <c r="E9" s="26">
        <v>33.99</v>
      </c>
      <c r="F9" s="27">
        <v>5</v>
      </c>
      <c r="G9" s="28">
        <f t="shared" si="0"/>
        <v>169.95000000000002</v>
      </c>
      <c r="H9" s="27">
        <v>16</v>
      </c>
      <c r="I9" s="28">
        <f t="shared" si="1"/>
        <v>543.84</v>
      </c>
      <c r="J9" s="28"/>
      <c r="K9" s="28">
        <f t="shared" si="2"/>
        <v>0</v>
      </c>
      <c r="L9" s="27"/>
      <c r="M9" s="29">
        <f t="shared" si="3"/>
        <v>0</v>
      </c>
      <c r="N9" s="30">
        <f t="shared" si="4"/>
        <v>713.7900000000001</v>
      </c>
    </row>
    <row r="10" spans="1:14" ht="25.5">
      <c r="A10" s="23">
        <v>6</v>
      </c>
      <c r="B10" s="7" t="s">
        <v>19</v>
      </c>
      <c r="C10" s="24" t="s">
        <v>33</v>
      </c>
      <c r="D10" s="25">
        <v>13</v>
      </c>
      <c r="E10" s="26">
        <v>4.06</v>
      </c>
      <c r="F10" s="27"/>
      <c r="G10" s="28">
        <f t="shared" si="0"/>
        <v>0</v>
      </c>
      <c r="H10" s="27">
        <v>13</v>
      </c>
      <c r="I10" s="28">
        <f t="shared" si="1"/>
        <v>52.779999999999994</v>
      </c>
      <c r="J10" s="28"/>
      <c r="K10" s="28">
        <f t="shared" si="2"/>
        <v>0</v>
      </c>
      <c r="L10" s="27"/>
      <c r="M10" s="29">
        <f t="shared" si="3"/>
        <v>0</v>
      </c>
      <c r="N10" s="30">
        <f t="shared" si="4"/>
        <v>52.779999999999994</v>
      </c>
    </row>
    <row r="11" spans="1:14" ht="25.5">
      <c r="A11" s="23">
        <v>7</v>
      </c>
      <c r="B11" s="7" t="s">
        <v>20</v>
      </c>
      <c r="C11" s="24" t="s">
        <v>33</v>
      </c>
      <c r="D11" s="25">
        <v>16</v>
      </c>
      <c r="E11" s="26">
        <v>4.08</v>
      </c>
      <c r="F11" s="27"/>
      <c r="G11" s="28">
        <f t="shared" si="0"/>
        <v>0</v>
      </c>
      <c r="H11" s="27">
        <v>16</v>
      </c>
      <c r="I11" s="28">
        <f t="shared" si="1"/>
        <v>65.28</v>
      </c>
      <c r="J11" s="28"/>
      <c r="K11" s="28">
        <f t="shared" si="2"/>
        <v>0</v>
      </c>
      <c r="L11" s="27"/>
      <c r="M11" s="29">
        <f t="shared" si="3"/>
        <v>0</v>
      </c>
      <c r="N11" s="30">
        <f t="shared" si="4"/>
        <v>65.28</v>
      </c>
    </row>
    <row r="12" spans="1:14" ht="15">
      <c r="A12" s="23">
        <v>8</v>
      </c>
      <c r="B12" s="7" t="s">
        <v>21</v>
      </c>
      <c r="C12" s="24" t="s">
        <v>33</v>
      </c>
      <c r="D12" s="25">
        <v>450</v>
      </c>
      <c r="E12" s="26">
        <v>5.34</v>
      </c>
      <c r="F12" s="27">
        <v>10</v>
      </c>
      <c r="G12" s="28">
        <f t="shared" si="0"/>
        <v>53.4</v>
      </c>
      <c r="H12" s="27">
        <v>410</v>
      </c>
      <c r="I12" s="28">
        <f t="shared" si="1"/>
        <v>2189.4</v>
      </c>
      <c r="J12" s="28"/>
      <c r="K12" s="28">
        <f t="shared" si="2"/>
        <v>0</v>
      </c>
      <c r="L12" s="27">
        <v>30</v>
      </c>
      <c r="M12" s="29">
        <f t="shared" si="3"/>
        <v>160.2</v>
      </c>
      <c r="N12" s="30">
        <f t="shared" si="4"/>
        <v>2403</v>
      </c>
    </row>
    <row r="13" spans="1:14" ht="25.5">
      <c r="A13" s="23">
        <v>9</v>
      </c>
      <c r="B13" s="7" t="s">
        <v>22</v>
      </c>
      <c r="C13" s="24" t="s">
        <v>33</v>
      </c>
      <c r="D13" s="25">
        <v>30</v>
      </c>
      <c r="E13" s="31">
        <v>5.61</v>
      </c>
      <c r="F13" s="27"/>
      <c r="G13" s="28">
        <f t="shared" si="0"/>
        <v>0</v>
      </c>
      <c r="H13" s="27"/>
      <c r="I13" s="28">
        <f t="shared" si="1"/>
        <v>0</v>
      </c>
      <c r="J13" s="28"/>
      <c r="K13" s="28">
        <f t="shared" si="2"/>
        <v>0</v>
      </c>
      <c r="L13" s="27">
        <v>30</v>
      </c>
      <c r="M13" s="29">
        <f t="shared" si="3"/>
        <v>168.3</v>
      </c>
      <c r="N13" s="30">
        <f t="shared" si="4"/>
        <v>168.3</v>
      </c>
    </row>
    <row r="14" spans="1:14" ht="25.5">
      <c r="A14" s="23">
        <v>10</v>
      </c>
      <c r="B14" s="7" t="s">
        <v>23</v>
      </c>
      <c r="C14" s="24" t="s">
        <v>33</v>
      </c>
      <c r="D14" s="25">
        <v>146</v>
      </c>
      <c r="E14" s="32">
        <v>18.77</v>
      </c>
      <c r="F14" s="33"/>
      <c r="G14" s="28">
        <f t="shared" si="0"/>
        <v>0</v>
      </c>
      <c r="H14" s="33">
        <v>146</v>
      </c>
      <c r="I14" s="28">
        <f t="shared" si="1"/>
        <v>2740.42</v>
      </c>
      <c r="J14" s="28"/>
      <c r="K14" s="28">
        <f t="shared" si="2"/>
        <v>0</v>
      </c>
      <c r="L14" s="33"/>
      <c r="M14" s="29">
        <f t="shared" si="3"/>
        <v>0</v>
      </c>
      <c r="N14" s="30">
        <f t="shared" si="4"/>
        <v>2740.42</v>
      </c>
    </row>
    <row r="15" spans="1:14" ht="38.25">
      <c r="A15" s="23">
        <v>11</v>
      </c>
      <c r="B15" s="7" t="s">
        <v>24</v>
      </c>
      <c r="C15" s="24" t="s">
        <v>33</v>
      </c>
      <c r="D15" s="25">
        <v>114</v>
      </c>
      <c r="E15" s="32">
        <v>14.34</v>
      </c>
      <c r="F15" s="33"/>
      <c r="G15" s="28">
        <f t="shared" si="0"/>
        <v>0</v>
      </c>
      <c r="H15" s="33">
        <v>114</v>
      </c>
      <c r="I15" s="28">
        <f t="shared" si="1"/>
        <v>1634.76</v>
      </c>
      <c r="J15" s="28"/>
      <c r="K15" s="28">
        <f t="shared" si="2"/>
        <v>0</v>
      </c>
      <c r="L15" s="33"/>
      <c r="M15" s="29">
        <f t="shared" si="3"/>
        <v>0</v>
      </c>
      <c r="N15" s="30">
        <f t="shared" si="4"/>
        <v>1634.76</v>
      </c>
    </row>
    <row r="16" spans="1:14" ht="15">
      <c r="A16" s="23">
        <v>12</v>
      </c>
      <c r="B16" s="7" t="s">
        <v>25</v>
      </c>
      <c r="C16" s="24" t="s">
        <v>33</v>
      </c>
      <c r="D16" s="25">
        <v>56</v>
      </c>
      <c r="E16" s="32">
        <v>38.63</v>
      </c>
      <c r="F16" s="33"/>
      <c r="G16" s="28">
        <f t="shared" si="0"/>
        <v>0</v>
      </c>
      <c r="H16" s="33">
        <v>54</v>
      </c>
      <c r="I16" s="28">
        <f t="shared" si="1"/>
        <v>2086.02</v>
      </c>
      <c r="J16" s="28"/>
      <c r="K16" s="28">
        <f t="shared" si="2"/>
        <v>0</v>
      </c>
      <c r="L16" s="33">
        <v>2</v>
      </c>
      <c r="M16" s="29">
        <f t="shared" si="3"/>
        <v>77.26</v>
      </c>
      <c r="N16" s="30">
        <f t="shared" si="4"/>
        <v>2163.28</v>
      </c>
    </row>
    <row r="17" spans="1:14" ht="25.5">
      <c r="A17" s="23">
        <v>13</v>
      </c>
      <c r="B17" s="7" t="s">
        <v>34</v>
      </c>
      <c r="C17" s="24" t="s">
        <v>48</v>
      </c>
      <c r="D17" s="34">
        <v>31</v>
      </c>
      <c r="E17" s="35">
        <v>271.7</v>
      </c>
      <c r="F17" s="33"/>
      <c r="G17" s="28">
        <f t="shared" si="0"/>
        <v>0</v>
      </c>
      <c r="H17" s="33">
        <v>31</v>
      </c>
      <c r="I17" s="28">
        <f t="shared" si="1"/>
        <v>8422.699999999999</v>
      </c>
      <c r="J17" s="28"/>
      <c r="K17" s="28">
        <f t="shared" si="2"/>
        <v>0</v>
      </c>
      <c r="L17" s="33"/>
      <c r="M17" s="29">
        <f t="shared" si="3"/>
        <v>0</v>
      </c>
      <c r="N17" s="30">
        <f t="shared" si="4"/>
        <v>8422.699999999999</v>
      </c>
    </row>
    <row r="18" spans="1:14" ht="15">
      <c r="A18" s="23">
        <v>14</v>
      </c>
      <c r="B18" s="7" t="s">
        <v>49</v>
      </c>
      <c r="C18" s="24" t="s">
        <v>33</v>
      </c>
      <c r="D18" s="34">
        <v>5</v>
      </c>
      <c r="E18" s="35">
        <v>49.38</v>
      </c>
      <c r="F18" s="33"/>
      <c r="G18" s="28">
        <f t="shared" si="0"/>
        <v>0</v>
      </c>
      <c r="H18" s="33">
        <v>5</v>
      </c>
      <c r="I18" s="28">
        <f t="shared" si="1"/>
        <v>246.9</v>
      </c>
      <c r="J18" s="28"/>
      <c r="K18" s="28">
        <f t="shared" si="2"/>
        <v>0</v>
      </c>
      <c r="L18" s="33"/>
      <c r="M18" s="29">
        <f t="shared" si="3"/>
        <v>0</v>
      </c>
      <c r="N18" s="30">
        <f t="shared" si="4"/>
        <v>246.9</v>
      </c>
    </row>
    <row r="19" spans="1:14" ht="26.25">
      <c r="A19" s="23">
        <v>15</v>
      </c>
      <c r="B19" s="18" t="s">
        <v>26</v>
      </c>
      <c r="C19" s="24" t="s">
        <v>33</v>
      </c>
      <c r="D19" s="34">
        <v>1</v>
      </c>
      <c r="E19" s="35">
        <v>199.49</v>
      </c>
      <c r="F19" s="33"/>
      <c r="G19" s="28">
        <f t="shared" si="0"/>
        <v>0</v>
      </c>
      <c r="H19" s="33">
        <v>1</v>
      </c>
      <c r="I19" s="28">
        <f t="shared" si="1"/>
        <v>199.49</v>
      </c>
      <c r="J19" s="28"/>
      <c r="K19" s="28">
        <f t="shared" si="2"/>
        <v>0</v>
      </c>
      <c r="L19" s="33"/>
      <c r="M19" s="29">
        <f t="shared" si="3"/>
        <v>0</v>
      </c>
      <c r="N19" s="30">
        <f t="shared" si="4"/>
        <v>199.49</v>
      </c>
    </row>
    <row r="20" spans="1:14" ht="26.25">
      <c r="A20" s="23">
        <v>16</v>
      </c>
      <c r="B20" s="18" t="s">
        <v>27</v>
      </c>
      <c r="C20" s="24" t="s">
        <v>33</v>
      </c>
      <c r="D20" s="34">
        <v>2</v>
      </c>
      <c r="E20" s="35">
        <v>47.75</v>
      </c>
      <c r="F20" s="33"/>
      <c r="G20" s="28">
        <f t="shared" si="0"/>
        <v>0</v>
      </c>
      <c r="H20" s="33">
        <v>2</v>
      </c>
      <c r="I20" s="28">
        <f t="shared" si="1"/>
        <v>95.5</v>
      </c>
      <c r="J20" s="28"/>
      <c r="K20" s="28">
        <f t="shared" si="2"/>
        <v>0</v>
      </c>
      <c r="L20" s="33"/>
      <c r="M20" s="29">
        <f t="shared" si="3"/>
        <v>0</v>
      </c>
      <c r="N20" s="30">
        <f t="shared" si="4"/>
        <v>95.5</v>
      </c>
    </row>
    <row r="21" spans="1:14" ht="51.75">
      <c r="A21" s="23">
        <v>17</v>
      </c>
      <c r="B21" s="18" t="s">
        <v>28</v>
      </c>
      <c r="C21" s="24" t="s">
        <v>32</v>
      </c>
      <c r="D21" s="34">
        <v>1</v>
      </c>
      <c r="E21" s="35">
        <v>257.82</v>
      </c>
      <c r="F21" s="33"/>
      <c r="G21" s="28">
        <f t="shared" si="0"/>
        <v>0</v>
      </c>
      <c r="H21" s="33"/>
      <c r="I21" s="28">
        <f t="shared" si="1"/>
        <v>0</v>
      </c>
      <c r="J21" s="28">
        <v>1</v>
      </c>
      <c r="K21" s="28">
        <f t="shared" si="2"/>
        <v>257.82</v>
      </c>
      <c r="L21" s="33"/>
      <c r="M21" s="29">
        <f t="shared" si="3"/>
        <v>0</v>
      </c>
      <c r="N21" s="30">
        <f t="shared" si="4"/>
        <v>257.82</v>
      </c>
    </row>
    <row r="22" spans="1:14" ht="51.75">
      <c r="A22" s="23">
        <v>18</v>
      </c>
      <c r="B22" s="18" t="s">
        <v>29</v>
      </c>
      <c r="C22" s="24" t="s">
        <v>33</v>
      </c>
      <c r="D22" s="34">
        <v>1</v>
      </c>
      <c r="E22" s="35">
        <v>321.44</v>
      </c>
      <c r="F22" s="33"/>
      <c r="G22" s="28">
        <f t="shared" si="0"/>
        <v>0</v>
      </c>
      <c r="H22" s="33"/>
      <c r="I22" s="28">
        <f t="shared" si="1"/>
        <v>0</v>
      </c>
      <c r="J22" s="28">
        <v>1</v>
      </c>
      <c r="K22" s="28">
        <f t="shared" si="2"/>
        <v>321.44</v>
      </c>
      <c r="L22" s="33"/>
      <c r="M22" s="29">
        <f t="shared" si="3"/>
        <v>0</v>
      </c>
      <c r="N22" s="30">
        <f t="shared" si="4"/>
        <v>321.44</v>
      </c>
    </row>
    <row r="23" spans="1:14" ht="26.25">
      <c r="A23" s="23">
        <v>19</v>
      </c>
      <c r="B23" s="18" t="s">
        <v>30</v>
      </c>
      <c r="C23" s="33"/>
      <c r="D23" s="33">
        <v>2</v>
      </c>
      <c r="E23" s="35">
        <v>277.09</v>
      </c>
      <c r="F23" s="33"/>
      <c r="G23" s="28">
        <f t="shared" si="0"/>
        <v>0</v>
      </c>
      <c r="H23" s="33"/>
      <c r="I23" s="28">
        <f t="shared" si="1"/>
        <v>0</v>
      </c>
      <c r="J23" s="36">
        <v>2</v>
      </c>
      <c r="K23" s="28">
        <f t="shared" si="2"/>
        <v>554.18</v>
      </c>
      <c r="L23" s="33"/>
      <c r="M23" s="29">
        <f t="shared" si="3"/>
        <v>0</v>
      </c>
      <c r="N23" s="30">
        <f t="shared" si="4"/>
        <v>554.18</v>
      </c>
    </row>
    <row r="24" spans="7:14" ht="15">
      <c r="G24" s="37">
        <f>SUM(G5:G23)</f>
        <v>403.79999999999995</v>
      </c>
      <c r="I24" s="37">
        <f>SUM(I5:I23)</f>
        <v>21678.830000000005</v>
      </c>
      <c r="K24" s="37">
        <f>SUM(K5:K23)</f>
        <v>1253.7399999999998</v>
      </c>
      <c r="M24" s="38">
        <f>SUM(M5:M23)</f>
        <v>405.76</v>
      </c>
      <c r="N24" s="39">
        <f>G24+I24+M24+K24</f>
        <v>23742.130000000005</v>
      </c>
    </row>
  </sheetData>
  <sheetProtection/>
  <mergeCells count="10">
    <mergeCell ref="H3:I3"/>
    <mergeCell ref="J3:K3"/>
    <mergeCell ref="L3:M3"/>
    <mergeCell ref="N3:N4"/>
    <mergeCell ref="A3:A4"/>
    <mergeCell ref="B3:B4"/>
    <mergeCell ref="C3:C4"/>
    <mergeCell ref="D3:D4"/>
    <mergeCell ref="E3:E4"/>
    <mergeCell ref="F3:G3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2023-05-22T04:13:00Z</cp:lastPrinted>
  <dcterms:created xsi:type="dcterms:W3CDTF">2014-01-15T18:15:09Z</dcterms:created>
  <dcterms:modified xsi:type="dcterms:W3CDTF">2023-05-22T04:17:33Z</dcterms:modified>
  <cp:category/>
  <cp:version/>
  <cp:contentType/>
  <cp:contentStatus/>
</cp:coreProperties>
</file>