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цены'!$A$2:$P$5</definedName>
  </definedNames>
  <calcPr fullCalcOnLoad="1"/>
</workbook>
</file>

<file path=xl/sharedStrings.xml><?xml version="1.0" encoding="utf-8"?>
<sst xmlns="http://schemas.openxmlformats.org/spreadsheetml/2006/main" count="55" uniqueCount="43">
  <si>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</si>
  <si>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</si>
  <si>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</si>
  <si>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</si>
  <si>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</si>
  <si>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</si>
  <si>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</si>
  <si>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</si>
  <si>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</si>
  <si>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</si>
  <si>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>Н(М)ЦК, ЦКЕП контракта с учетом округления цены за единицу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</si>
  <si>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</si>
  <si>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</si>
  <si>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</si>
  <si>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</si>
  <si>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</si>
  <si>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</si>
  <si>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линейка пластик</t>
  </si>
  <si>
    <t>штук</t>
  </si>
  <si>
    <t>шт</t>
  </si>
  <si>
    <t>линейка металлическая</t>
  </si>
  <si>
    <t>Канцелярские товары 2022 год</t>
  </si>
  <si>
    <t xml:space="preserve">№ п/п </t>
  </si>
  <si>
    <t>Наименование</t>
  </si>
  <si>
    <t>единица измерения</t>
  </si>
  <si>
    <t>Общее количество</t>
  </si>
  <si>
    <t>НМЦ товара</t>
  </si>
  <si>
    <t>экономика</t>
  </si>
  <si>
    <t>Администрация</t>
  </si>
  <si>
    <t>КДН</t>
  </si>
  <si>
    <t>Опека</t>
  </si>
  <si>
    <t>ВСЕГО</t>
  </si>
  <si>
    <t>кол-во</t>
  </si>
  <si>
    <t>сумма</t>
  </si>
  <si>
    <t>уп</t>
  </si>
  <si>
    <t>Нож  канцелярский</t>
  </si>
  <si>
    <t>Нож канцелярский</t>
  </si>
  <si>
    <t>точилка канцелярская для карандашей</t>
  </si>
  <si>
    <t>Цена за единицу изм. с округлением  до сотых долей после запятой (руб.)</t>
  </si>
  <si>
    <t>Н(М)ЦК определяемая методом сопоставимых рыночных цен (анализа рынка)</t>
  </si>
  <si>
    <t xml:space="preserve">Приложение №1 К Извещению об осуществлении закупки
</t>
  </si>
  <si>
    <t xml:space="preserve">Предложение №3  </t>
  </si>
  <si>
    <t>В результате проведенного расчета Н(М)ЦК контракта составила: 3 478 (три тысячи четыреста семьдесят восемь) рублей 88 копеек.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</si>
</sst>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center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181" fontId="4" fillId="32" borderId="10" xfId="0" applyNumberFormat="1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right" vertical="center"/>
    </xf>
    <xf numFmtId="181" fontId="45" fillId="33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181" fontId="45" fillId="0" borderId="10" xfId="0" applyNumberFormat="1" applyFont="1" applyFill="1" applyBorder="1" applyAlignment="1">
      <alignment/>
    </xf>
    <xf numFmtId="2" fontId="45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45" fillId="0" borderId="1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942975</xdr:colOff>
      <xdr:row>4</xdr:row>
      <xdr:rowOff>1400175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24955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4</xdr:row>
      <xdr:rowOff>2000250</xdr:rowOff>
    </xdr:from>
    <xdr:to>
      <xdr:col>12</xdr:col>
      <xdr:colOff>1314450</xdr:colOff>
      <xdr:row>4</xdr:row>
      <xdr:rowOff>2409825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3581400"/>
          <a:ext cx="1143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</xdr:row>
      <xdr:rowOff>1266825</xdr:rowOff>
    </xdr:from>
    <xdr:to>
      <xdr:col>12</xdr:col>
      <xdr:colOff>409575</xdr:colOff>
      <xdr:row>4</xdr:row>
      <xdr:rowOff>1485900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77225" y="28479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tabSelected="1" zoomScale="120" zoomScaleNormal="120" zoomScaleSheetLayoutView="100" zoomScalePageLayoutView="0" workbookViewId="0" topLeftCell="A3">
      <selection activeCell="F17" sqref="F17"/>
    </sheetView>
  </sheetViews>
  <sheetFormatPr defaultColWidth="9.140625" defaultRowHeight="15"/>
  <cols>
    <col min="1" max="1" width="4.421875" style="1" customWidth="1"/>
    <col min="2" max="2" width="18.57421875" style="9" customWidth="1"/>
    <col min="3" max="3" width="6.421875" style="4" customWidth="1"/>
    <col min="4" max="4" width="6.7109375" style="4" customWidth="1"/>
    <col min="5" max="6" width="12.7109375" style="5" customWidth="1"/>
    <col min="7" max="7" width="12.421875" style="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6.57421875" style="1" customWidth="1"/>
    <col min="12" max="12" width="14.140625" style="1" customWidth="1"/>
    <col min="13" max="13" width="19.7109375" style="1" customWidth="1"/>
    <col min="14" max="14" width="9.00390625" style="1" customWidth="1"/>
    <col min="15" max="15" width="8.7109375" style="1" customWidth="1"/>
    <col min="16" max="16" width="11.140625" style="1" customWidth="1"/>
    <col min="17" max="18" width="9.140625" style="1" customWidth="1"/>
    <col min="19" max="19" width="10.7109375" style="1" customWidth="1"/>
    <col min="20" max="16384" width="9.140625" style="1" customWidth="1"/>
  </cols>
  <sheetData>
    <row r="2" spans="13:16" ht="57" customHeight="1">
      <c r="M2" s="51" t="s">
        <v>40</v>
      </c>
      <c r="N2" s="52"/>
      <c r="O2" s="52"/>
      <c r="P2" s="52"/>
    </row>
    <row r="3" spans="1:16" ht="24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30.75" customHeight="1">
      <c r="A4" s="48" t="s">
        <v>0</v>
      </c>
      <c r="B4" s="48" t="s">
        <v>12</v>
      </c>
      <c r="C4" s="48" t="s">
        <v>1</v>
      </c>
      <c r="D4" s="48" t="s">
        <v>2</v>
      </c>
      <c r="E4" s="53" t="s">
        <v>3</v>
      </c>
      <c r="F4" s="54"/>
      <c r="G4" s="55"/>
      <c r="H4" s="56" t="s">
        <v>9</v>
      </c>
      <c r="I4" s="57"/>
      <c r="J4" s="58" t="s">
        <v>11</v>
      </c>
      <c r="K4" s="59"/>
      <c r="L4" s="60"/>
      <c r="M4" s="61" t="s">
        <v>39</v>
      </c>
      <c r="N4" s="62"/>
      <c r="O4" s="62"/>
      <c r="P4" s="63"/>
    </row>
    <row r="5" spans="1:16" ht="196.5" customHeight="1">
      <c r="A5" s="49"/>
      <c r="B5" s="49"/>
      <c r="C5" s="49"/>
      <c r="D5" s="49"/>
      <c r="E5" s="6" t="s">
        <v>14</v>
      </c>
      <c r="F5" s="6" t="s">
        <v>15</v>
      </c>
      <c r="G5" s="6" t="s">
        <v>41</v>
      </c>
      <c r="H5" s="2"/>
      <c r="I5" s="2" t="s">
        <v>7</v>
      </c>
      <c r="J5" s="2" t="s">
        <v>6</v>
      </c>
      <c r="K5" s="2" t="s">
        <v>4</v>
      </c>
      <c r="L5" s="3" t="s">
        <v>5</v>
      </c>
      <c r="M5" s="7" t="s">
        <v>16</v>
      </c>
      <c r="N5" s="2" t="s">
        <v>8</v>
      </c>
      <c r="O5" s="2" t="s">
        <v>38</v>
      </c>
      <c r="P5" s="2" t="s">
        <v>10</v>
      </c>
    </row>
    <row r="6" spans="1:16" s="20" customFormat="1" ht="12.75">
      <c r="A6" s="10">
        <v>1</v>
      </c>
      <c r="B6" s="11" t="s">
        <v>35</v>
      </c>
      <c r="C6" s="12" t="s">
        <v>18</v>
      </c>
      <c r="D6" s="19">
        <v>27</v>
      </c>
      <c r="E6" s="19">
        <v>81.48</v>
      </c>
      <c r="F6" s="19">
        <v>89.32</v>
      </c>
      <c r="G6" s="19">
        <v>81.97</v>
      </c>
      <c r="H6" s="19"/>
      <c r="I6" s="19"/>
      <c r="J6" s="13">
        <f>AVERAGE(E6:G6)</f>
        <v>84.25666666666667</v>
      </c>
      <c r="K6" s="14">
        <f>SQRT(((SUM((POWER(G6-J6,2)),(POWER(F6-J6,2)),(POWER(E6-J6,2)))/(COLUMNS(E6:G6)-1))))</f>
        <v>4.391814355517921</v>
      </c>
      <c r="L6" s="14">
        <f>K6/J6*100</f>
        <v>5.212423573427923</v>
      </c>
      <c r="M6" s="15">
        <f>((D6/3)*(SUM(E6:G6)))</f>
        <v>2274.9300000000003</v>
      </c>
      <c r="N6" s="16">
        <f>M6/D6</f>
        <v>84.25666666666667</v>
      </c>
      <c r="O6" s="15">
        <f>ROUNDUP(N6,2)</f>
        <v>84.26</v>
      </c>
      <c r="P6" s="17">
        <f>O6*D6</f>
        <v>2275.02</v>
      </c>
    </row>
    <row r="7" spans="1:16" s="20" customFormat="1" ht="38.25">
      <c r="A7" s="10">
        <v>2</v>
      </c>
      <c r="B7" s="22" t="s">
        <v>37</v>
      </c>
      <c r="C7" s="18" t="s">
        <v>18</v>
      </c>
      <c r="D7" s="19">
        <v>14</v>
      </c>
      <c r="E7" s="21">
        <v>26.12</v>
      </c>
      <c r="F7" s="19">
        <v>24.11</v>
      </c>
      <c r="G7" s="19">
        <v>26.28</v>
      </c>
      <c r="H7" s="19"/>
      <c r="I7" s="19"/>
      <c r="J7" s="13">
        <f>AVERAGE(E7:G7)</f>
        <v>25.503333333333334</v>
      </c>
      <c r="K7" s="14">
        <f>SQRT(((SUM((POWER(G7-J7,2)),(POWER(F7-J7,2)),(POWER(E7-J7,2)))/(COLUMNS(E7:G7)-1))))</f>
        <v>1.2093110986563116</v>
      </c>
      <c r="L7" s="14">
        <f>K7/J7*100</f>
        <v>4.741776625237139</v>
      </c>
      <c r="M7" s="15">
        <f>((D7/3)*(SUM(E7:G7)))</f>
        <v>357.04666666666674</v>
      </c>
      <c r="N7" s="16">
        <f>M7/D7</f>
        <v>25.503333333333337</v>
      </c>
      <c r="O7" s="15">
        <f>ROUNDDOWN(N7,2)</f>
        <v>25.5</v>
      </c>
      <c r="P7" s="17">
        <f>O7*D7</f>
        <v>357</v>
      </c>
    </row>
    <row r="8" spans="1:16" s="20" customFormat="1" ht="25.5">
      <c r="A8" s="10">
        <v>3</v>
      </c>
      <c r="B8" s="22" t="s">
        <v>20</v>
      </c>
      <c r="C8" s="18" t="s">
        <v>18</v>
      </c>
      <c r="D8" s="19">
        <v>3</v>
      </c>
      <c r="E8" s="21">
        <v>59.02</v>
      </c>
      <c r="F8" s="19">
        <v>64.73</v>
      </c>
      <c r="G8" s="19">
        <v>59.38</v>
      </c>
      <c r="H8" s="19"/>
      <c r="I8" s="19"/>
      <c r="J8" s="13">
        <f>AVERAGE(E8:G8)</f>
        <v>61.04333333333333</v>
      </c>
      <c r="K8" s="14">
        <f>SQRT(((SUM((POWER(G8-J8,2)),(POWER(F8-J8,2)),(POWER(E8-J8,2)))/(COLUMNS(E8:G8)-1))))</f>
        <v>3.1978169637009146</v>
      </c>
      <c r="L8" s="14">
        <f>K8/J8*100</f>
        <v>5.238601480425242</v>
      </c>
      <c r="M8" s="15">
        <f>((D8/3)*(SUM(E8:G8)))</f>
        <v>183.13</v>
      </c>
      <c r="N8" s="16">
        <f>M8/D8</f>
        <v>61.04333333333333</v>
      </c>
      <c r="O8" s="15">
        <f>ROUNDDOWN(N8,2)</f>
        <v>61.04</v>
      </c>
      <c r="P8" s="17">
        <f>O8*D8</f>
        <v>183.12</v>
      </c>
    </row>
    <row r="9" spans="1:16" s="20" customFormat="1" ht="12.75">
      <c r="A9" s="10">
        <v>4</v>
      </c>
      <c r="B9" s="22" t="s">
        <v>17</v>
      </c>
      <c r="C9" s="18" t="s">
        <v>18</v>
      </c>
      <c r="D9" s="19">
        <v>22</v>
      </c>
      <c r="E9" s="21">
        <v>31.22</v>
      </c>
      <c r="F9" s="19">
        <v>27.87</v>
      </c>
      <c r="G9" s="19">
        <v>31.41</v>
      </c>
      <c r="H9" s="19"/>
      <c r="I9" s="19"/>
      <c r="J9" s="13">
        <f>AVERAGE(E9:G9)</f>
        <v>30.166666666666668</v>
      </c>
      <c r="K9" s="14">
        <f>SQRT(((SUM((POWER(G9-J9,2)),(POWER(F9-J9,2)),(POWER(E9-J9,2)))/(COLUMNS(E9:G9)-1))))</f>
        <v>1.991239145189078</v>
      </c>
      <c r="L9" s="14">
        <f>K9/J9*100</f>
        <v>6.600792746483132</v>
      </c>
      <c r="M9" s="15">
        <f>((D9/3)*(SUM(E9:G9)))</f>
        <v>663.6666666666666</v>
      </c>
      <c r="N9" s="16">
        <f>M9/D9</f>
        <v>30.166666666666664</v>
      </c>
      <c r="O9" s="15">
        <f>ROUNDUP(N9,2)</f>
        <v>30.17</v>
      </c>
      <c r="P9" s="17">
        <f>O9*D9</f>
        <v>663.74</v>
      </c>
    </row>
    <row r="10" spans="3:16" ht="12.75">
      <c r="C10" s="45"/>
      <c r="E10" s="46"/>
      <c r="F10" s="46"/>
      <c r="G10" s="46"/>
      <c r="H10" s="4"/>
      <c r="I10" s="4"/>
      <c r="J10" s="4"/>
      <c r="K10" s="4"/>
      <c r="L10" s="4"/>
      <c r="M10" s="4"/>
      <c r="N10" s="47"/>
      <c r="O10" s="4"/>
      <c r="P10" s="75">
        <f>SUM(P6:P9)</f>
        <v>3478.88</v>
      </c>
    </row>
    <row r="12" spans="3:14" ht="25.5" customHeight="1">
      <c r="C12" s="50" t="s">
        <v>42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4" ht="12.75">
      <c r="B14" s="41"/>
    </row>
    <row r="15" ht="12.75">
      <c r="B15" s="42"/>
    </row>
    <row r="16" spans="2:5" ht="12.75">
      <c r="B16" s="42"/>
      <c r="C16" s="43"/>
      <c r="E16" s="44"/>
    </row>
    <row r="17" ht="12.75">
      <c r="B17" s="41"/>
    </row>
    <row r="18" ht="12.75">
      <c r="B18" s="41"/>
    </row>
    <row r="19" ht="12.75">
      <c r="B19" s="42"/>
    </row>
    <row r="20" ht="12.75">
      <c r="B20" s="42"/>
    </row>
    <row r="21" ht="12.75">
      <c r="B21" s="41"/>
    </row>
  </sheetData>
  <sheetProtection/>
  <mergeCells count="11">
    <mergeCell ref="A3:P3"/>
    <mergeCell ref="A4:A5"/>
    <mergeCell ref="B4:B5"/>
    <mergeCell ref="C4:C5"/>
    <mergeCell ref="C12:N12"/>
    <mergeCell ref="M2:P2"/>
    <mergeCell ref="D4:D5"/>
    <mergeCell ref="E4:G4"/>
    <mergeCell ref="H4:I4"/>
    <mergeCell ref="J4:L4"/>
    <mergeCell ref="M4:P4"/>
  </mergeCell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="125" zoomScaleNormal="125" zoomScalePageLayoutView="0" workbookViewId="0" topLeftCell="A1">
      <selection activeCell="I12" sqref="I12"/>
    </sheetView>
  </sheetViews>
  <sheetFormatPr defaultColWidth="9.140625" defaultRowHeight="15"/>
  <cols>
    <col min="1" max="1" width="5.8515625" style="0" customWidth="1"/>
    <col min="2" max="2" width="16.00390625" style="0" customWidth="1"/>
    <col min="10" max="10" width="7.7109375" style="0" customWidth="1"/>
    <col min="12" max="12" width="6.57421875" style="0" customWidth="1"/>
  </cols>
  <sheetData>
    <row r="1" spans="1:14" ht="15">
      <c r="A1" s="23"/>
      <c r="B1" s="23" t="s">
        <v>21</v>
      </c>
      <c r="C1" s="23"/>
      <c r="D1" s="23"/>
      <c r="E1" s="23"/>
      <c r="F1" s="24"/>
      <c r="G1" s="24"/>
      <c r="H1" s="24"/>
      <c r="I1" s="24"/>
      <c r="J1" s="24"/>
      <c r="K1" s="24"/>
      <c r="L1" s="24"/>
      <c r="M1" s="25"/>
      <c r="N1" s="26"/>
    </row>
    <row r="2" spans="1:14" ht="15">
      <c r="A2" s="23"/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5"/>
      <c r="N2" s="26"/>
    </row>
    <row r="3" spans="1:14" ht="15">
      <c r="A3" s="70" t="s">
        <v>22</v>
      </c>
      <c r="B3" s="72" t="s">
        <v>23</v>
      </c>
      <c r="C3" s="70" t="s">
        <v>24</v>
      </c>
      <c r="D3" s="70" t="s">
        <v>25</v>
      </c>
      <c r="E3" s="74" t="s">
        <v>26</v>
      </c>
      <c r="F3" s="65" t="s">
        <v>27</v>
      </c>
      <c r="G3" s="66"/>
      <c r="H3" s="65" t="s">
        <v>28</v>
      </c>
      <c r="I3" s="66"/>
      <c r="J3" s="65" t="s">
        <v>29</v>
      </c>
      <c r="K3" s="66"/>
      <c r="L3" s="65" t="s">
        <v>30</v>
      </c>
      <c r="M3" s="67"/>
      <c r="N3" s="68" t="s">
        <v>31</v>
      </c>
    </row>
    <row r="4" spans="1:14" ht="15">
      <c r="A4" s="71"/>
      <c r="B4" s="73"/>
      <c r="C4" s="73"/>
      <c r="D4" s="71"/>
      <c r="E4" s="74"/>
      <c r="F4" s="8" t="s">
        <v>32</v>
      </c>
      <c r="G4" s="8" t="s">
        <v>33</v>
      </c>
      <c r="H4" s="8" t="s">
        <v>32</v>
      </c>
      <c r="I4" s="8" t="s">
        <v>33</v>
      </c>
      <c r="J4" s="8"/>
      <c r="K4" s="8"/>
      <c r="L4" s="8" t="s">
        <v>32</v>
      </c>
      <c r="M4" s="8" t="s">
        <v>33</v>
      </c>
      <c r="N4" s="69"/>
    </row>
    <row r="5" spans="1:14" ht="25.5">
      <c r="A5" s="27">
        <v>1</v>
      </c>
      <c r="B5" s="11" t="s">
        <v>36</v>
      </c>
      <c r="C5" s="28" t="s">
        <v>19</v>
      </c>
      <c r="D5" s="29">
        <v>27</v>
      </c>
      <c r="E5" s="30">
        <v>84.26</v>
      </c>
      <c r="F5" s="31"/>
      <c r="G5" s="32">
        <f>E5*F5</f>
        <v>0</v>
      </c>
      <c r="H5" s="31">
        <v>27</v>
      </c>
      <c r="I5" s="32">
        <f>E5*H5</f>
        <v>2275.02</v>
      </c>
      <c r="J5" s="32"/>
      <c r="K5" s="32">
        <f>E5*J5</f>
        <v>0</v>
      </c>
      <c r="L5" s="31"/>
      <c r="M5" s="33">
        <f>E5*L5</f>
        <v>0</v>
      </c>
      <c r="N5" s="34">
        <f>G5+I5+M5+K5</f>
        <v>2275.02</v>
      </c>
    </row>
    <row r="6" spans="1:14" ht="39">
      <c r="A6" s="27">
        <v>2</v>
      </c>
      <c r="B6" s="22" t="s">
        <v>37</v>
      </c>
      <c r="C6" s="28" t="s">
        <v>34</v>
      </c>
      <c r="D6" s="36">
        <v>14</v>
      </c>
      <c r="E6" s="37">
        <v>25.5</v>
      </c>
      <c r="F6" s="35"/>
      <c r="G6" s="32">
        <f>E6*F6</f>
        <v>0</v>
      </c>
      <c r="H6" s="35">
        <v>14</v>
      </c>
      <c r="I6" s="32">
        <f>E6*H6</f>
        <v>357</v>
      </c>
      <c r="J6" s="32"/>
      <c r="K6" s="32">
        <f>E6*J6</f>
        <v>0</v>
      </c>
      <c r="L6" s="35"/>
      <c r="M6" s="33">
        <f>E6*L6</f>
        <v>0</v>
      </c>
      <c r="N6" s="34">
        <f>G6+I6+M6+K6</f>
        <v>357</v>
      </c>
    </row>
    <row r="7" spans="1:14" ht="26.25">
      <c r="A7" s="27">
        <v>3</v>
      </c>
      <c r="B7" s="22" t="s">
        <v>20</v>
      </c>
      <c r="C7" s="28" t="s">
        <v>34</v>
      </c>
      <c r="D7" s="36">
        <v>3</v>
      </c>
      <c r="E7" s="37">
        <v>61.04</v>
      </c>
      <c r="F7" s="35"/>
      <c r="G7" s="32">
        <f>E7*F7</f>
        <v>0</v>
      </c>
      <c r="H7" s="35">
        <v>3</v>
      </c>
      <c r="I7" s="32">
        <f>E7*H7</f>
        <v>183.12</v>
      </c>
      <c r="J7" s="32"/>
      <c r="K7" s="32">
        <f>E7*J7</f>
        <v>0</v>
      </c>
      <c r="L7" s="35"/>
      <c r="M7" s="33">
        <f>E7*L7</f>
        <v>0</v>
      </c>
      <c r="N7" s="34">
        <f>G7+I7+M7+K7</f>
        <v>183.12</v>
      </c>
    </row>
    <row r="8" spans="1:14" ht="15">
      <c r="A8" s="27">
        <v>4</v>
      </c>
      <c r="B8" s="22" t="s">
        <v>17</v>
      </c>
      <c r="C8" s="28" t="s">
        <v>19</v>
      </c>
      <c r="D8" s="36">
        <v>22</v>
      </c>
      <c r="E8" s="37">
        <v>30.17</v>
      </c>
      <c r="F8" s="35"/>
      <c r="G8" s="32">
        <f>E8*F8</f>
        <v>0</v>
      </c>
      <c r="H8" s="35">
        <v>22</v>
      </c>
      <c r="I8" s="32">
        <f>E8*H8</f>
        <v>663.74</v>
      </c>
      <c r="J8" s="32"/>
      <c r="K8" s="32">
        <f>E8*J8</f>
        <v>0</v>
      </c>
      <c r="L8" s="35"/>
      <c r="M8" s="33">
        <f>E8*L8</f>
        <v>0</v>
      </c>
      <c r="N8" s="34">
        <f>G8+I8+M8+K8</f>
        <v>663.74</v>
      </c>
    </row>
    <row r="9" spans="7:14" ht="15">
      <c r="G9" s="38">
        <f>SUM(G5:G8)</f>
        <v>0</v>
      </c>
      <c r="I9" s="38">
        <f>SUM(I5:I8)</f>
        <v>3478.88</v>
      </c>
      <c r="K9" s="38">
        <f>SUM(K5:K8)</f>
        <v>0</v>
      </c>
      <c r="M9" s="39">
        <f>SUM(M5:M8)</f>
        <v>0</v>
      </c>
      <c r="N9" s="40">
        <f>G9+I9+M9+K9</f>
        <v>3478.88</v>
      </c>
    </row>
  </sheetData>
  <sheetProtection/>
  <mergeCells count="10">
    <mergeCell ref="H3:I3"/>
    <mergeCell ref="J3:K3"/>
    <mergeCell ref="L3:M3"/>
    <mergeCell ref="N3:N4"/>
    <mergeCell ref="A3:A4"/>
    <mergeCell ref="B3:B4"/>
    <mergeCell ref="C3:C4"/>
    <mergeCell ref="D3:D4"/>
    <mergeCell ref="E3:E4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2023-05-19T01:46:22Z</cp:lastPrinted>
  <dcterms:created xsi:type="dcterms:W3CDTF">2014-01-15T18:15:09Z</dcterms:created>
  <dcterms:modified xsi:type="dcterms:W3CDTF">2023-05-19T01:46:33Z</dcterms:modified>
  <cp:category/>
  <cp:version/>
  <cp:contentType/>
  <cp:contentStatus/>
</cp:coreProperties>
</file>