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Расчет цены" sheetId="1" r:id="rId1"/>
  </sheets>
  <definedNames>
    <definedName name="_xlnm.Print_Area" localSheetId="0">'Расчет цены'!$A$1:$P$14</definedName>
  </definedNames>
  <calcPr fullCalcOnLoad="1"/>
</workbook>
</file>

<file path=xl/sharedStrings.xml><?xml version="1.0" encoding="utf-8"?>
<sst xmlns="http://schemas.openxmlformats.org/spreadsheetml/2006/main" count="32" uniqueCount="30">
  <si>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</si>
  <si>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</si>
  <si>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</si>
  <si>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</si>
  <si>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</si>
  <si>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</si>
  <si>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</si>
  <si>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</si>
  <si>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</si>
  <si>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</si>
  <si>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</si>
  <si>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</si>
  <si>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</si>
  <si>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</si>
  <si>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</si>
  <si>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</si>
  <si>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Н(М)ЦК с учетом округления цены за единицу (руб.)</t>
  </si>
  <si>
    <t xml:space="preserve">Предложение №1 </t>
  </si>
  <si>
    <t xml:space="preserve">Предложение №3  </t>
  </si>
  <si>
    <t>Н(М)ЦК, определяемая методом сопоставимых рыночных цен (анализа рынка)</t>
  </si>
  <si>
    <t>Цена за единицу изм. с округлением до сотых долей после запятой (руб.)</t>
  </si>
  <si>
    <t>Приложение 1 к извещению об осуществлении закупки</t>
  </si>
  <si>
    <t xml:space="preserve">Предложение   №2  </t>
  </si>
  <si>
    <t>шт</t>
  </si>
  <si>
    <t>Стирательная резинка</t>
  </si>
  <si>
    <t>Банковская резинка</t>
  </si>
  <si>
    <t>кг</t>
  </si>
  <si>
    <t>Клей канцелярский (твердый)</t>
  </si>
  <si>
    <t>Клей канцелярский (жидкий)</t>
  </si>
  <si>
    <t xml:space="preserve">                                                                                                                                                                                          В результате проведенного расчета Н(М)ЦК составила: 13 019,37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</si>
</sst>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1181100</xdr:rowOff>
    </xdr:from>
    <xdr:to>
      <xdr:col>11</xdr:col>
      <xdr:colOff>1028700</xdr:colOff>
      <xdr:row>3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25527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2860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3</xdr:row>
      <xdr:rowOff>1943100</xdr:rowOff>
    </xdr:from>
    <xdr:to>
      <xdr:col>12</xdr:col>
      <xdr:colOff>1638300</xdr:colOff>
      <xdr:row>3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331470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3</xdr:row>
      <xdr:rowOff>1352550</xdr:rowOff>
    </xdr:from>
    <xdr:to>
      <xdr:col>12</xdr:col>
      <xdr:colOff>419100</xdr:colOff>
      <xdr:row>3</xdr:row>
      <xdr:rowOff>1581150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27241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zoomScale="85" zoomScaleNormal="85" zoomScaleSheetLayoutView="100" zoomScalePageLayoutView="0" workbookViewId="0" topLeftCell="A1">
      <selection activeCell="N7" sqref="N7"/>
    </sheetView>
  </sheetViews>
  <sheetFormatPr defaultColWidth="9.140625" defaultRowHeight="15"/>
  <cols>
    <col min="1" max="1" width="6.00390625" style="1" customWidth="1"/>
    <col min="2" max="2" width="21.00390625" style="14" customWidth="1"/>
    <col min="3" max="3" width="6.421875" style="16" customWidth="1"/>
    <col min="4" max="4" width="8.140625" style="16" customWidth="1"/>
    <col min="5" max="5" width="14.421875" style="22" customWidth="1"/>
    <col min="6" max="6" width="14.57421875" style="22" customWidth="1"/>
    <col min="7" max="7" width="14.28125" style="22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5.7109375" style="1" customWidth="1"/>
    <col min="13" max="13" width="25.00390625" style="1" customWidth="1"/>
    <col min="14" max="14" width="14.7109375" style="1" customWidth="1"/>
    <col min="15" max="15" width="13.140625" style="1" customWidth="1"/>
    <col min="16" max="16" width="13.00390625" style="1" customWidth="1"/>
    <col min="17" max="16384" width="9.140625" style="1" customWidth="1"/>
  </cols>
  <sheetData>
    <row r="1" spans="13:16" ht="36" customHeight="1">
      <c r="M1" s="46" t="s">
        <v>21</v>
      </c>
      <c r="N1" s="47"/>
      <c r="O1" s="47"/>
      <c r="P1" s="47"/>
    </row>
    <row r="2" spans="1:16" ht="41.25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75" customHeight="1">
      <c r="A3" s="51" t="s">
        <v>0</v>
      </c>
      <c r="B3" s="51" t="s">
        <v>14</v>
      </c>
      <c r="C3" s="51" t="s">
        <v>1</v>
      </c>
      <c r="D3" s="51" t="s">
        <v>2</v>
      </c>
      <c r="E3" s="53" t="s">
        <v>3</v>
      </c>
      <c r="F3" s="54"/>
      <c r="G3" s="55"/>
      <c r="H3" s="56" t="s">
        <v>10</v>
      </c>
      <c r="I3" s="57"/>
      <c r="J3" s="58" t="s">
        <v>13</v>
      </c>
      <c r="K3" s="59"/>
      <c r="L3" s="60"/>
      <c r="M3" s="63" t="s">
        <v>19</v>
      </c>
      <c r="N3" s="64"/>
      <c r="O3" s="64"/>
      <c r="P3" s="65"/>
    </row>
    <row r="4" spans="1:21" ht="186" customHeight="1">
      <c r="A4" s="52"/>
      <c r="B4" s="52"/>
      <c r="C4" s="52"/>
      <c r="D4" s="52"/>
      <c r="E4" s="34" t="s">
        <v>17</v>
      </c>
      <c r="F4" s="34" t="s">
        <v>22</v>
      </c>
      <c r="G4" s="34" t="s">
        <v>18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9</v>
      </c>
      <c r="N4" s="4" t="s">
        <v>8</v>
      </c>
      <c r="O4" s="2" t="s">
        <v>20</v>
      </c>
      <c r="P4" s="2" t="s">
        <v>16</v>
      </c>
      <c r="U4" s="45"/>
    </row>
    <row r="5" spans="1:16" s="33" customFormat="1" ht="49.5" customHeight="1">
      <c r="A5" s="37">
        <v>1</v>
      </c>
      <c r="B5" s="38" t="s">
        <v>24</v>
      </c>
      <c r="C5" s="35" t="s">
        <v>23</v>
      </c>
      <c r="D5" s="43">
        <v>91</v>
      </c>
      <c r="E5" s="44">
        <v>21.15</v>
      </c>
      <c r="F5" s="44">
        <v>23.2</v>
      </c>
      <c r="G5" s="44">
        <v>21.28</v>
      </c>
      <c r="H5" s="21"/>
      <c r="I5" s="21"/>
      <c r="J5" s="29">
        <f>AVERAGE(E5:G5)</f>
        <v>21.876666666666665</v>
      </c>
      <c r="K5" s="30">
        <f>SQRT(((SUM((POWER(G5-J5,2)),(POWER(F5-J5,2)),(POWER(E5-J5,2)))/(COLUMNS(E5:G5)-1))))</f>
        <v>1.1478821077677501</v>
      </c>
      <c r="L5" s="30">
        <f>K5/J5*100</f>
        <v>5.247061287983012</v>
      </c>
      <c r="M5" s="31">
        <f>((D5/3)*(SUM(E5:G5)))</f>
        <v>1990.7766666666664</v>
      </c>
      <c r="N5" s="32">
        <f>M5/D5</f>
        <v>21.876666666666665</v>
      </c>
      <c r="O5" s="31">
        <f>ROUNDUP(N5,2)</f>
        <v>21.880000000000003</v>
      </c>
      <c r="P5" s="36">
        <f>O5*D5</f>
        <v>1991.0800000000002</v>
      </c>
    </row>
    <row r="6" spans="1:16" s="33" customFormat="1" ht="49.5" customHeight="1">
      <c r="A6" s="37">
        <v>2</v>
      </c>
      <c r="B6" s="38" t="s">
        <v>25</v>
      </c>
      <c r="C6" s="35" t="s">
        <v>26</v>
      </c>
      <c r="D6" s="43">
        <v>7</v>
      </c>
      <c r="E6" s="44">
        <v>853.05</v>
      </c>
      <c r="F6" s="44">
        <v>982.3</v>
      </c>
      <c r="G6" s="44">
        <v>858.2</v>
      </c>
      <c r="H6" s="21"/>
      <c r="I6" s="21"/>
      <c r="J6" s="29">
        <f>AVERAGE(E6:G6)</f>
        <v>897.85</v>
      </c>
      <c r="K6" s="30">
        <f>SQRT(((SUM((POWER(G6-J6,2)),(POWER(F6-J6,2)),(POWER(E6-J6,2)))/(COLUMNS(E6:G6)-1))))</f>
        <v>73.18116219355905</v>
      </c>
      <c r="L6" s="30">
        <f>K6/J6*100</f>
        <v>8.15071138759916</v>
      </c>
      <c r="M6" s="31">
        <f>((D6/3)*(SUM(E6:G6)))</f>
        <v>6284.950000000001</v>
      </c>
      <c r="N6" s="32">
        <f>M6/D6</f>
        <v>897.8500000000001</v>
      </c>
      <c r="O6" s="31">
        <f>ROUNDUP(N6,2)</f>
        <v>897.85</v>
      </c>
      <c r="P6" s="36">
        <f>O6*D6</f>
        <v>6284.95</v>
      </c>
    </row>
    <row r="7" spans="1:16" s="33" customFormat="1" ht="49.5" customHeight="1">
      <c r="A7" s="37">
        <v>3</v>
      </c>
      <c r="B7" s="38" t="s">
        <v>27</v>
      </c>
      <c r="C7" s="35" t="s">
        <v>23</v>
      </c>
      <c r="D7" s="43">
        <v>130</v>
      </c>
      <c r="E7" s="44">
        <v>21.19</v>
      </c>
      <c r="F7" s="44">
        <v>22.14</v>
      </c>
      <c r="G7" s="44">
        <v>21.31</v>
      </c>
      <c r="H7" s="21"/>
      <c r="I7" s="21"/>
      <c r="J7" s="29">
        <f>AVERAGE(E7:G7)</f>
        <v>21.546666666666667</v>
      </c>
      <c r="K7" s="30">
        <f>SQRT(((SUM((POWER(G7-J7,2)),(POWER(F7-J7,2)),(POWER(E7-J7,2)))/(COLUMNS(E7:G7)-1))))</f>
        <v>0.5173329037798906</v>
      </c>
      <c r="L7" s="30">
        <f>K7/J7*100</f>
        <v>2.4009881054140965</v>
      </c>
      <c r="M7" s="31">
        <f>((D7/3)*(SUM(E7:G7)))</f>
        <v>2801.066666666667</v>
      </c>
      <c r="N7" s="32">
        <f>M7/D7</f>
        <v>21.54666666666667</v>
      </c>
      <c r="O7" s="31">
        <f>ROUNDUP(N7,2)</f>
        <v>21.55</v>
      </c>
      <c r="P7" s="36">
        <f>O7*D7</f>
        <v>2801.5</v>
      </c>
    </row>
    <row r="8" spans="1:16" s="33" customFormat="1" ht="49.5" customHeight="1">
      <c r="A8" s="37">
        <v>4</v>
      </c>
      <c r="B8" s="38" t="s">
        <v>28</v>
      </c>
      <c r="C8" s="35" t="s">
        <v>23</v>
      </c>
      <c r="D8" s="43">
        <v>27</v>
      </c>
      <c r="E8" s="44">
        <v>69.75</v>
      </c>
      <c r="F8" s="44">
        <v>75.83</v>
      </c>
      <c r="G8" s="44">
        <v>70.17</v>
      </c>
      <c r="H8" s="21"/>
      <c r="I8" s="21"/>
      <c r="J8" s="29">
        <f>AVERAGE(E8:G8)</f>
        <v>71.91666666666667</v>
      </c>
      <c r="K8" s="30">
        <f>SQRT(((SUM((POWER(G8-J8,2)),(POWER(F8-J8,2)),(POWER(E8-J8,2)))/(COLUMNS(E8:G8)-1))))</f>
        <v>3.3955461023719473</v>
      </c>
      <c r="L8" s="30">
        <f>K8/J8*100</f>
        <v>4.721500953472001</v>
      </c>
      <c r="M8" s="31">
        <f>((D8/3)*(SUM(E8:G8)))</f>
        <v>1941.75</v>
      </c>
      <c r="N8" s="32">
        <f>M8/D8</f>
        <v>71.91666666666667</v>
      </c>
      <c r="O8" s="31">
        <f>ROUNDUP(N8,2)</f>
        <v>71.92</v>
      </c>
      <c r="P8" s="36">
        <f>O8*D8</f>
        <v>1941.8400000000001</v>
      </c>
    </row>
    <row r="9" spans="1:16" s="6" customFormat="1" ht="15.75">
      <c r="A9" s="71" t="s">
        <v>29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1:16" ht="26.2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8" ht="15.75">
      <c r="A11" s="67"/>
      <c r="B11" s="67"/>
      <c r="C11" s="17"/>
      <c r="D11" s="17"/>
      <c r="E11" s="23"/>
      <c r="F11" s="23"/>
      <c r="G11" s="23"/>
      <c r="H11" s="8"/>
    </row>
    <row r="12" spans="1:16" s="7" customFormat="1" ht="23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0" s="7" customFormat="1" ht="23.25">
      <c r="A13" s="39"/>
      <c r="B13" s="40"/>
      <c r="C13" s="68"/>
      <c r="D13" s="68"/>
      <c r="E13" s="68"/>
      <c r="F13" s="70"/>
      <c r="G13" s="70"/>
      <c r="H13" s="41" t="s">
        <v>12</v>
      </c>
      <c r="I13" s="42"/>
      <c r="J13" s="42"/>
    </row>
    <row r="14" spans="1:8" s="7" customFormat="1" ht="15.75" customHeight="1">
      <c r="A14" s="48"/>
      <c r="B14" s="49"/>
      <c r="C14" s="49"/>
      <c r="D14" s="49"/>
      <c r="E14" s="24"/>
      <c r="F14" s="9"/>
      <c r="G14" s="25"/>
      <c r="H14" s="10" t="s">
        <v>11</v>
      </c>
    </row>
    <row r="15" spans="1:8" ht="15.75">
      <c r="A15" s="61"/>
      <c r="B15" s="61"/>
      <c r="C15" s="18"/>
      <c r="D15" s="18"/>
      <c r="E15" s="26"/>
      <c r="F15" s="26"/>
      <c r="G15" s="26"/>
      <c r="H15" s="11"/>
    </row>
    <row r="16" spans="4:8" s="7" customFormat="1" ht="15.75">
      <c r="D16" s="19"/>
      <c r="E16" s="27"/>
      <c r="F16" s="12"/>
      <c r="G16" s="62"/>
      <c r="H16" s="62"/>
    </row>
    <row r="17" spans="1:8" ht="12.75">
      <c r="A17" s="11"/>
      <c r="B17" s="15"/>
      <c r="C17" s="20"/>
      <c r="D17" s="20"/>
      <c r="E17" s="28"/>
      <c r="F17" s="28"/>
      <c r="G17" s="28"/>
      <c r="H17" s="11"/>
    </row>
    <row r="18" spans="1:8" ht="12.75">
      <c r="A18" s="11"/>
      <c r="B18" s="15"/>
      <c r="C18" s="20"/>
      <c r="D18" s="20"/>
      <c r="E18" s="28"/>
      <c r="F18" s="28"/>
      <c r="G18" s="28"/>
      <c r="H18" s="13"/>
    </row>
  </sheetData>
  <sheetProtection/>
  <mergeCells count="19">
    <mergeCell ref="A15:B15"/>
    <mergeCell ref="G16:H16"/>
    <mergeCell ref="M3:P3"/>
    <mergeCell ref="A10:P10"/>
    <mergeCell ref="A11:B11"/>
    <mergeCell ref="C13:E13"/>
    <mergeCell ref="A12:P12"/>
    <mergeCell ref="F13:G13"/>
    <mergeCell ref="A9:P9"/>
    <mergeCell ref="M1:P1"/>
    <mergeCell ref="A14:D14"/>
    <mergeCell ref="A2:P2"/>
    <mergeCell ref="A3:A4"/>
    <mergeCell ref="B3:B4"/>
    <mergeCell ref="C3:C4"/>
    <mergeCell ref="D3:D4"/>
    <mergeCell ref="E3:G3"/>
    <mergeCell ref="H3:I3"/>
    <mergeCell ref="J3:L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2023-05-18T04:55:54Z</cp:lastPrinted>
  <dcterms:created xsi:type="dcterms:W3CDTF">2014-01-15T18:15:09Z</dcterms:created>
  <dcterms:modified xsi:type="dcterms:W3CDTF">2023-05-18T07:22:06Z</dcterms:modified>
  <cp:category/>
  <cp:version/>
  <cp:contentType/>
  <cp:contentStatus/>
</cp:coreProperties>
</file>