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цены'!$A$2:$P$17</definedName>
  </definedNames>
  <calcPr fullCalcOnLoad="1"/>
</workbook>
</file>

<file path=xl/sharedStrings.xml><?xml version="1.0" encoding="utf-8"?>
<sst xmlns="http://schemas.openxmlformats.org/spreadsheetml/2006/main" count="38" uniqueCount="28">
  <si>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</si>
  <si>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</si>
  <si>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</si>
  <si>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</si>
  <si>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</si>
  <si>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</si>
  <si>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</si>
  <si>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</si>
  <si>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</si>
  <si>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>Н(М)ЦК, ЦКЕП контракта с учетом округления цены за единицу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</si>
  <si>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</si>
  <si>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</si>
  <si>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</si>
  <si>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шт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</si>
  <si>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</si>
  <si>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</si>
  <si>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</si>
  <si>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Н(М)ЦК, ЦКЕП, определяемая методом сопоставимых рыночных цен (анализа рынка)</t>
  </si>
  <si>
    <t>Цена за единицу изм. с округлением  до сотых долей после запятой (руб.)</t>
  </si>
  <si>
    <t>Система охлаждения для процессора</t>
  </si>
  <si>
    <t>Фотобарабан</t>
  </si>
  <si>
    <t>Термопленка</t>
  </si>
  <si>
    <t>Смазка для термопленки</t>
  </si>
  <si>
    <t>Источник бесперебойного питания</t>
  </si>
  <si>
    <r>
      <t xml:space="preserve">На основании проведенного анализа рынка  начальная  сумма  цен единиц оказываемых услуг составляет: </t>
    </r>
    <r>
      <rPr>
        <b/>
        <sz val="12"/>
        <color indexed="8"/>
        <rFont val="Times New Roman"/>
        <family val="1"/>
      </rPr>
      <t>64952 (шестьдесят четыре тысячи девятьсот пятьдесят два) рубля 87 копеек</t>
    </r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</si>
  <si>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</si>
  <si>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</si>
  <si>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Приложение № 1 к Извещению об осуществлении закупки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</si>
</sst>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</xdr:row>
      <xdr:rowOff>1181100</xdr:rowOff>
    </xdr:from>
    <xdr:to>
      <xdr:col>11</xdr:col>
      <xdr:colOff>1019175</xdr:colOff>
      <xdr:row>4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79082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904875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5146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</xdr:row>
      <xdr:rowOff>2047875</xdr:rowOff>
    </xdr:from>
    <xdr:to>
      <xdr:col>12</xdr:col>
      <xdr:colOff>1485900</xdr:colOff>
      <xdr:row>4</xdr:row>
      <xdr:rowOff>2457450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53525" y="36576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4</xdr:row>
      <xdr:rowOff>1714500</xdr:rowOff>
    </xdr:from>
    <xdr:to>
      <xdr:col>12</xdr:col>
      <xdr:colOff>466725</xdr:colOff>
      <xdr:row>4</xdr:row>
      <xdr:rowOff>1924050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32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5" zoomScaleNormal="85" zoomScaleSheetLayoutView="100" zoomScalePageLayoutView="0" workbookViewId="0" topLeftCell="A6">
      <selection activeCell="V17" sqref="V17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2.8515625" style="1" customWidth="1"/>
    <col min="15" max="15" width="12.00390625" style="1" customWidth="1"/>
    <col min="16" max="16" width="13.00390625" style="1" customWidth="1"/>
    <col min="17" max="16384" width="9.140625" style="1" customWidth="1"/>
  </cols>
  <sheetData>
    <row r="1" spans="13:16" ht="39.75" customHeight="1">
      <c r="M1" s="51" t="s">
        <v>27</v>
      </c>
      <c r="N1" s="51"/>
      <c r="O1" s="51"/>
      <c r="P1" s="51"/>
    </row>
    <row r="2" spans="13:16" ht="19.5" customHeight="1">
      <c r="M2" s="30"/>
      <c r="N2" s="30"/>
      <c r="O2" s="30"/>
      <c r="P2" s="30"/>
    </row>
    <row r="3" spans="1:16" ht="36.75" customHeight="1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30.75" customHeight="1">
      <c r="A4" s="41" t="s">
        <v>0</v>
      </c>
      <c r="B4" s="41" t="s">
        <v>11</v>
      </c>
      <c r="C4" s="41" t="s">
        <v>1</v>
      </c>
      <c r="D4" s="41" t="s">
        <v>2</v>
      </c>
      <c r="E4" s="41" t="s">
        <v>3</v>
      </c>
      <c r="F4" s="41"/>
      <c r="G4" s="41"/>
      <c r="H4" s="42" t="s">
        <v>8</v>
      </c>
      <c r="I4" s="42"/>
      <c r="J4" s="43" t="s">
        <v>10</v>
      </c>
      <c r="K4" s="43"/>
      <c r="L4" s="43"/>
      <c r="M4" s="44" t="s">
        <v>17</v>
      </c>
      <c r="N4" s="44"/>
      <c r="O4" s="44"/>
      <c r="P4" s="44"/>
    </row>
    <row r="5" spans="1:16" ht="218.25" customHeight="1">
      <c r="A5" s="41"/>
      <c r="B5" s="41"/>
      <c r="C5" s="41"/>
      <c r="D5" s="41"/>
      <c r="E5" s="37" t="s">
        <v>14</v>
      </c>
      <c r="F5" s="37" t="s">
        <v>15</v>
      </c>
      <c r="G5" s="37" t="s">
        <v>16</v>
      </c>
      <c r="H5" s="36"/>
      <c r="I5" s="36" t="s">
        <v>6</v>
      </c>
      <c r="J5" s="36" t="s">
        <v>5</v>
      </c>
      <c r="K5" s="36" t="s">
        <v>4</v>
      </c>
      <c r="L5" s="38" t="s">
        <v>25</v>
      </c>
      <c r="M5" s="39" t="s">
        <v>26</v>
      </c>
      <c r="N5" s="36" t="s">
        <v>7</v>
      </c>
      <c r="O5" s="36" t="s">
        <v>18</v>
      </c>
      <c r="P5" s="36" t="s">
        <v>9</v>
      </c>
    </row>
    <row r="6" spans="1:16" s="20" customFormat="1" ht="54" customHeight="1">
      <c r="A6" s="21">
        <v>1</v>
      </c>
      <c r="B6" s="31" t="s">
        <v>19</v>
      </c>
      <c r="C6" s="22" t="s">
        <v>13</v>
      </c>
      <c r="D6" s="23">
        <v>6</v>
      </c>
      <c r="E6" s="24">
        <v>700</v>
      </c>
      <c r="F6" s="24">
        <v>720</v>
      </c>
      <c r="G6" s="24">
        <v>750</v>
      </c>
      <c r="H6" s="24"/>
      <c r="I6" s="24"/>
      <c r="J6" s="25">
        <f aca="true" t="shared" si="0" ref="J6:J13">AVERAGE(E6:G6)</f>
        <v>723.3333333333334</v>
      </c>
      <c r="K6" s="26">
        <f aca="true" t="shared" si="1" ref="K6:K13">SQRT(((SUM((POWER(G6-J6,2)),(POWER(F6-J6,2)),(POWER(E6-J6,2)))/(COLUMNS(E6:G6)-1))))</f>
        <v>25.16611478423583</v>
      </c>
      <c r="L6" s="26">
        <f aca="true" t="shared" si="2" ref="L6:L13">K6/J6*100</f>
        <v>3.479186375700806</v>
      </c>
      <c r="M6" s="27">
        <f aca="true" t="shared" si="3" ref="M6:M13">((D6/3)*(SUM(E6:G6)))</f>
        <v>4340</v>
      </c>
      <c r="N6" s="28">
        <f aca="true" t="shared" si="4" ref="N6:N13">M6/D6</f>
        <v>723.3333333333334</v>
      </c>
      <c r="O6" s="27">
        <f aca="true" t="shared" si="5" ref="O6:O13">ROUNDUP(N6,2)</f>
        <v>723.34</v>
      </c>
      <c r="P6" s="29">
        <f aca="true" t="shared" si="6" ref="P6:P13">O6*D6</f>
        <v>4340.04</v>
      </c>
    </row>
    <row r="7" spans="1:16" s="20" customFormat="1" ht="46.5" customHeight="1">
      <c r="A7" s="21">
        <v>2</v>
      </c>
      <c r="B7" s="31" t="s">
        <v>20</v>
      </c>
      <c r="C7" s="22" t="s">
        <v>13</v>
      </c>
      <c r="D7" s="23">
        <v>5</v>
      </c>
      <c r="E7" s="24">
        <v>150</v>
      </c>
      <c r="F7" s="24">
        <v>120</v>
      </c>
      <c r="G7" s="24">
        <v>130</v>
      </c>
      <c r="H7" s="24"/>
      <c r="I7" s="24"/>
      <c r="J7" s="25">
        <f t="shared" si="0"/>
        <v>133.33333333333334</v>
      </c>
      <c r="K7" s="26">
        <f t="shared" si="1"/>
        <v>15.275252316519467</v>
      </c>
      <c r="L7" s="26">
        <f t="shared" si="2"/>
        <v>11.4564392373896</v>
      </c>
      <c r="M7" s="27">
        <f t="shared" si="3"/>
        <v>666.6666666666667</v>
      </c>
      <c r="N7" s="28">
        <f t="shared" si="4"/>
        <v>133.33333333333334</v>
      </c>
      <c r="O7" s="27">
        <f t="shared" si="5"/>
        <v>133.34</v>
      </c>
      <c r="P7" s="29">
        <f t="shared" si="6"/>
        <v>666.7</v>
      </c>
    </row>
    <row r="8" spans="1:16" s="20" customFormat="1" ht="45.75" customHeight="1">
      <c r="A8" s="21">
        <v>3</v>
      </c>
      <c r="B8" s="31" t="s">
        <v>20</v>
      </c>
      <c r="C8" s="22" t="s">
        <v>13</v>
      </c>
      <c r="D8" s="23">
        <v>5</v>
      </c>
      <c r="E8" s="24">
        <v>150</v>
      </c>
      <c r="F8" s="24">
        <v>120</v>
      </c>
      <c r="G8" s="24">
        <v>130</v>
      </c>
      <c r="H8" s="24"/>
      <c r="I8" s="24"/>
      <c r="J8" s="25">
        <f t="shared" si="0"/>
        <v>133.33333333333334</v>
      </c>
      <c r="K8" s="26">
        <f t="shared" si="1"/>
        <v>15.275252316519467</v>
      </c>
      <c r="L8" s="26">
        <f t="shared" si="2"/>
        <v>11.4564392373896</v>
      </c>
      <c r="M8" s="27">
        <f t="shared" si="3"/>
        <v>666.6666666666667</v>
      </c>
      <c r="N8" s="28">
        <f t="shared" si="4"/>
        <v>133.33333333333334</v>
      </c>
      <c r="O8" s="27">
        <f t="shared" si="5"/>
        <v>133.34</v>
      </c>
      <c r="P8" s="29">
        <f t="shared" si="6"/>
        <v>666.7</v>
      </c>
    </row>
    <row r="9" spans="1:16" s="20" customFormat="1" ht="35.25" customHeight="1">
      <c r="A9" s="21">
        <v>4</v>
      </c>
      <c r="B9" s="31" t="s">
        <v>20</v>
      </c>
      <c r="C9" s="22" t="s">
        <v>13</v>
      </c>
      <c r="D9" s="23">
        <v>5</v>
      </c>
      <c r="E9" s="24">
        <v>380</v>
      </c>
      <c r="F9" s="24">
        <v>360</v>
      </c>
      <c r="G9" s="24">
        <v>369</v>
      </c>
      <c r="H9" s="24"/>
      <c r="I9" s="24"/>
      <c r="J9" s="25">
        <f t="shared" si="0"/>
        <v>369.6666666666667</v>
      </c>
      <c r="K9" s="26">
        <f t="shared" si="1"/>
        <v>10.016652800877813</v>
      </c>
      <c r="L9" s="26">
        <f t="shared" si="2"/>
        <v>2.7096445809407967</v>
      </c>
      <c r="M9" s="27">
        <f t="shared" si="3"/>
        <v>1848.3333333333335</v>
      </c>
      <c r="N9" s="28">
        <f t="shared" si="4"/>
        <v>369.6666666666667</v>
      </c>
      <c r="O9" s="27">
        <f t="shared" si="5"/>
        <v>369.67</v>
      </c>
      <c r="P9" s="29">
        <f t="shared" si="6"/>
        <v>1848.3500000000001</v>
      </c>
    </row>
    <row r="10" spans="1:16" s="20" customFormat="1" ht="30.75" customHeight="1">
      <c r="A10" s="32">
        <v>5</v>
      </c>
      <c r="B10" s="31" t="s">
        <v>20</v>
      </c>
      <c r="C10" s="32" t="s">
        <v>13</v>
      </c>
      <c r="D10" s="32">
        <v>5</v>
      </c>
      <c r="E10" s="34">
        <v>300</v>
      </c>
      <c r="F10" s="34">
        <v>290</v>
      </c>
      <c r="G10" s="34">
        <v>299</v>
      </c>
      <c r="H10" s="26"/>
      <c r="I10" s="26"/>
      <c r="J10" s="26">
        <f t="shared" si="0"/>
        <v>296.3333333333333</v>
      </c>
      <c r="K10" s="26">
        <f t="shared" si="1"/>
        <v>5.507570547286102</v>
      </c>
      <c r="L10" s="26">
        <f t="shared" si="2"/>
        <v>1.8585727381167951</v>
      </c>
      <c r="M10" s="35">
        <f t="shared" si="3"/>
        <v>1481.6666666666667</v>
      </c>
      <c r="N10" s="35">
        <f t="shared" si="4"/>
        <v>296.33333333333337</v>
      </c>
      <c r="O10" s="35">
        <f t="shared" si="5"/>
        <v>296.34</v>
      </c>
      <c r="P10" s="35">
        <f t="shared" si="6"/>
        <v>1481.6999999999998</v>
      </c>
    </row>
    <row r="11" spans="1:16" s="20" customFormat="1" ht="27" customHeight="1">
      <c r="A11" s="21">
        <v>6</v>
      </c>
      <c r="B11" s="31" t="s">
        <v>21</v>
      </c>
      <c r="C11" s="22" t="s">
        <v>13</v>
      </c>
      <c r="D11" s="23">
        <v>6</v>
      </c>
      <c r="E11" s="24">
        <v>400</v>
      </c>
      <c r="F11" s="24">
        <v>310</v>
      </c>
      <c r="G11" s="24">
        <v>350</v>
      </c>
      <c r="H11" s="24"/>
      <c r="I11" s="24"/>
      <c r="J11" s="25">
        <f t="shared" si="0"/>
        <v>353.3333333333333</v>
      </c>
      <c r="K11" s="26">
        <f t="shared" si="1"/>
        <v>45.09249752822895</v>
      </c>
      <c r="L11" s="26">
        <f t="shared" si="2"/>
        <v>12.76202760232895</v>
      </c>
      <c r="M11" s="27">
        <f t="shared" si="3"/>
        <v>2120</v>
      </c>
      <c r="N11" s="28">
        <f t="shared" si="4"/>
        <v>353.3333333333333</v>
      </c>
      <c r="O11" s="27">
        <f t="shared" si="5"/>
        <v>353.34</v>
      </c>
      <c r="P11" s="29">
        <f t="shared" si="6"/>
        <v>2120.04</v>
      </c>
    </row>
    <row r="12" spans="1:16" s="20" customFormat="1" ht="36.75" customHeight="1">
      <c r="A12" s="21">
        <v>7</v>
      </c>
      <c r="B12" s="31" t="s">
        <v>22</v>
      </c>
      <c r="C12" s="22" t="s">
        <v>13</v>
      </c>
      <c r="D12" s="23">
        <v>2</v>
      </c>
      <c r="E12" s="24">
        <v>1100</v>
      </c>
      <c r="F12" s="24">
        <v>970</v>
      </c>
      <c r="G12" s="24">
        <v>999</v>
      </c>
      <c r="H12" s="24"/>
      <c r="I12" s="24"/>
      <c r="J12" s="25">
        <f t="shared" si="0"/>
        <v>1023</v>
      </c>
      <c r="K12" s="26">
        <f t="shared" si="1"/>
        <v>68.24221567329127</v>
      </c>
      <c r="L12" s="26">
        <f t="shared" si="2"/>
        <v>6.670793320947338</v>
      </c>
      <c r="M12" s="27">
        <f t="shared" si="3"/>
        <v>2046</v>
      </c>
      <c r="N12" s="28">
        <f t="shared" si="4"/>
        <v>1023</v>
      </c>
      <c r="O12" s="27">
        <f t="shared" si="5"/>
        <v>1023</v>
      </c>
      <c r="P12" s="29">
        <f t="shared" si="6"/>
        <v>2046</v>
      </c>
    </row>
    <row r="13" spans="1:16" s="20" customFormat="1" ht="50.25" customHeight="1">
      <c r="A13" s="21">
        <v>8</v>
      </c>
      <c r="B13" s="31" t="s">
        <v>23</v>
      </c>
      <c r="C13" s="22" t="s">
        <v>13</v>
      </c>
      <c r="D13" s="23">
        <v>1</v>
      </c>
      <c r="E13" s="24">
        <v>50750</v>
      </c>
      <c r="F13" s="24">
        <v>52200</v>
      </c>
      <c r="G13" s="24">
        <v>52400</v>
      </c>
      <c r="H13" s="24"/>
      <c r="I13" s="24"/>
      <c r="J13" s="25">
        <f t="shared" si="0"/>
        <v>51783.333333333336</v>
      </c>
      <c r="K13" s="26">
        <f t="shared" si="1"/>
        <v>900.4628439493399</v>
      </c>
      <c r="L13" s="26">
        <f t="shared" si="2"/>
        <v>1.7389047517528289</v>
      </c>
      <c r="M13" s="27">
        <f t="shared" si="3"/>
        <v>51783.33333333333</v>
      </c>
      <c r="N13" s="28">
        <f t="shared" si="4"/>
        <v>51783.33333333333</v>
      </c>
      <c r="O13" s="27">
        <f t="shared" si="5"/>
        <v>51783.340000000004</v>
      </c>
      <c r="P13" s="29">
        <f t="shared" si="6"/>
        <v>51783.340000000004</v>
      </c>
    </row>
    <row r="14" spans="1:16" s="20" customFormat="1" ht="22.5" customHeight="1">
      <c r="A14" s="21"/>
      <c r="B14" s="33"/>
      <c r="C14" s="22"/>
      <c r="D14" s="23"/>
      <c r="E14" s="24"/>
      <c r="F14" s="24"/>
      <c r="G14" s="24"/>
      <c r="H14" s="24"/>
      <c r="I14" s="24"/>
      <c r="J14" s="25"/>
      <c r="K14" s="26"/>
      <c r="L14" s="26"/>
      <c r="M14" s="27"/>
      <c r="N14" s="28"/>
      <c r="O14" s="27"/>
      <c r="P14" s="29">
        <f>SUM(P6:P13)</f>
        <v>64952.87</v>
      </c>
    </row>
    <row r="15" spans="1:16" s="15" customFormat="1" ht="20.25" customHeight="1">
      <c r="A15" s="40" t="s">
        <v>24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8" ht="15.75">
      <c r="A16" s="48"/>
      <c r="B16" s="48"/>
      <c r="C16" s="11"/>
      <c r="D16" s="11"/>
      <c r="E16" s="16"/>
      <c r="F16" s="16"/>
      <c r="G16" s="16"/>
      <c r="H16" s="3"/>
    </row>
    <row r="17" spans="1:10" s="2" customFormat="1" ht="15" customHeight="1">
      <c r="A17" s="4"/>
      <c r="B17" s="50"/>
      <c r="C17" s="50"/>
      <c r="D17" s="50"/>
      <c r="E17" s="50"/>
      <c r="F17" s="50"/>
      <c r="G17" s="50"/>
      <c r="H17" s="50"/>
      <c r="I17" s="50"/>
      <c r="J17" s="50"/>
    </row>
    <row r="18" spans="1:8" ht="15.75">
      <c r="A18" s="45"/>
      <c r="B18" s="45"/>
      <c r="C18" s="12"/>
      <c r="D18" s="12"/>
      <c r="E18" s="17"/>
      <c r="F18" s="17"/>
      <c r="G18" s="17"/>
      <c r="H18" s="5"/>
    </row>
    <row r="19" spans="1:8" s="2" customFormat="1" ht="15.75">
      <c r="A19" s="46"/>
      <c r="B19" s="46"/>
      <c r="C19" s="46"/>
      <c r="D19" s="13"/>
      <c r="E19" s="18"/>
      <c r="F19" s="6"/>
      <c r="G19" s="47"/>
      <c r="H19" s="47"/>
    </row>
    <row r="20" spans="1:8" ht="12.75">
      <c r="A20" s="5"/>
      <c r="B20" s="9"/>
      <c r="C20" s="14"/>
      <c r="D20" s="14"/>
      <c r="E20" s="19"/>
      <c r="F20" s="19"/>
      <c r="G20" s="19"/>
      <c r="H20" s="5"/>
    </row>
    <row r="21" spans="1:8" ht="12.75">
      <c r="A21" s="5"/>
      <c r="B21" s="9"/>
      <c r="C21" s="14"/>
      <c r="D21" s="14"/>
      <c r="E21" s="19"/>
      <c r="F21" s="19"/>
      <c r="G21" s="19"/>
      <c r="H21" s="7"/>
    </row>
  </sheetData>
  <sheetProtection/>
  <mergeCells count="16">
    <mergeCell ref="M1:P1"/>
    <mergeCell ref="A18:B18"/>
    <mergeCell ref="A19:C19"/>
    <mergeCell ref="G19:H19"/>
    <mergeCell ref="A16:B16"/>
    <mergeCell ref="A3:P3"/>
    <mergeCell ref="A4:A5"/>
    <mergeCell ref="B4:B5"/>
    <mergeCell ref="C4:C5"/>
    <mergeCell ref="B17:J17"/>
    <mergeCell ref="A15:P15"/>
    <mergeCell ref="D4:D5"/>
    <mergeCell ref="E4:G4"/>
    <mergeCell ref="H4:I4"/>
    <mergeCell ref="J4:L4"/>
    <mergeCell ref="M4:P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2023-04-04T01:57:38Z</cp:lastPrinted>
  <dcterms:created xsi:type="dcterms:W3CDTF">2014-01-15T18:15:09Z</dcterms:created>
  <dcterms:modified xsi:type="dcterms:W3CDTF">2023-04-04T01:57:48Z</dcterms:modified>
  <cp:category/>
  <cp:version/>
  <cp:contentType/>
  <cp:contentStatus/>
</cp:coreProperties>
</file>