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цены'!$A$1:$R$16</definedName>
  </definedNames>
  <calcPr fullCalcOnLoad="1"/>
</workbook>
</file>

<file path=xl/sharedStrings.xml><?xml version="1.0" encoding="utf-8"?>
<sst xmlns="http://schemas.openxmlformats.org/spreadsheetml/2006/main" count="46" uniqueCount="36">
  <si>
    <t>Ед. изм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</si>
  <si>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</si>
  <si>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</si>
  <si>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</si>
  <si>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</si>
  <si>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</si>
  <si>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</si>
  <si>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</si>
  <si>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</si>
  <si>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</si>
  <si>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КТС</t>
  </si>
  <si>
    <t>пр. Ленина, 130</t>
  </si>
  <si>
    <t>Адрес расположения</t>
  </si>
  <si>
    <t>Время охраны объекта</t>
  </si>
  <si>
    <t>круглосуточно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</si>
  <si>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15%)</t>
    </r>
  </si>
  <si>
    <t>ПЦН</t>
  </si>
  <si>
    <t>пер. Бульварный, 25</t>
  </si>
  <si>
    <t>пер. Бульварный, 25 (гаражный комплекс)</t>
  </si>
  <si>
    <t>пр. Ленина, 205а</t>
  </si>
  <si>
    <t xml:space="preserve">Кол-во </t>
  </si>
  <si>
    <t>час</t>
  </si>
  <si>
    <r>
      <t xml:space="preserve">Обоснование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Наименование объекта закупки: Услуги по охране объектов муниципальной собственности с осуществлением работ по проектированию, монтажу и эксплуатационному обслуживанию технических средств охраны с принятием соответствующих мер реагирования на их сигнальную информацию для нужд Администрации города Рубцовска.
Начальная (максимальная) цена контракта рассчитана на основании Приказа Росгвардии от 15.02.2021 №45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услуг» (далее – Порядок).
Для целей получения необходимой информации заказчик направил запросы о предоставлении информации о стоимости охранных услуг трем исполнителям, оказывающим услуги, соответствующие предмету закупки (п.7 Порядка).</t>
    </r>
    <r>
      <rPr>
        <b/>
        <sz val="12"/>
        <color indexed="8"/>
        <rFont val="Times New Roman"/>
        <family val="1"/>
      </rPr>
      <t xml:space="preserve">
</t>
    </r>
  </si>
  <si>
    <t>Цена за единицу изм. с округлением  до сотых долей после запятой (руб.)</t>
  </si>
  <si>
    <t>Н(М)ЦК,  определяемая методом сопоставимых рыночных цен (анализа рынка)</t>
  </si>
  <si>
    <t xml:space="preserve">Н(М)ЦК с учетом округления цены за единицу (руб.) в год </t>
  </si>
  <si>
    <r>
      <t xml:space="preserve">Расчет цены охранных услуг определяется как среднее арифметическое от стоимости услуг, полученных заказчиком по результатам поиска информации о стоимости услуг, в соответствии с пунктом 7 Порядка.
В целях определения однородности совокупности значений цен услуг, полученных в соответствии с пунктом 7 Порядка, необходимо определить коэффициент вариации. Коэффициент вариации цены определяется по следующей формуле (п.9 Порядка):
где:
V - коэффициент вариации в %;
  - среднее квадратичное отклонение, где:
  - цена единицы услуги, указанная в источнике с номером i;
&lt;ц&gt; - средняя арифметическая величина цены единицы услуги;
n - количество значений, используемых в расчете.
Коэффициент вариации цены по каждой позиции не превышает 15%, следовательно, совокупность значений, используемых в расчете, является однородной.
</t>
    </r>
    <r>
      <rPr>
        <b/>
        <sz val="12"/>
        <color indexed="8"/>
        <rFont val="Times New Roman"/>
        <family val="1"/>
      </rPr>
      <t xml:space="preserve">В результате проведенного расчета Н(М)ЦК составила: 396 561 (триста девяносто шесть тысяч пятьсот шестьдесят один) рубль 85 копеек. </t>
    </r>
  </si>
  <si>
    <r>
      <rPr>
        <b/>
        <i/>
        <sz val="10"/>
        <color indexed="8"/>
        <rFont val="Times New Roman"/>
        <family val="1"/>
      </rPr>
      <t>Приложение № 1
к извещению об осуществлению закупки</t>
    </r>
    <r>
      <rPr>
        <b/>
        <sz val="10"/>
        <color indexed="8"/>
        <rFont val="Times New Roman"/>
        <family val="1"/>
      </rPr>
      <t xml:space="preserve">
</t>
    </r>
  </si>
  <si>
    <t>Предложение №1 б/н от 14.10.2022</t>
  </si>
  <si>
    <t>Предложение №2  б/н от 14.10.2022</t>
  </si>
  <si>
    <t>Предложение №3  б/н от 13.10.2022</t>
  </si>
  <si>
    <t>08.00-17.15 - понедельник - четверг,                                08.00-16.00 - пятница</t>
  </si>
  <si>
    <t>08.00-17.15 - понедельник - четверг,            08.00-16.00 - пятница</t>
  </si>
  <si>
    <t>17.15-8.00 - понедельник - четверг, 16.00-08.00 - пятница, выходные и праздничные дни -круглосуточно</t>
  </si>
  <si>
    <t>17.15-8.00 - понедельние-четверг, 16.00-08.00 - пятница, выходные и праздничные дни -круглосуточно</t>
  </si>
  <si>
    <t>№ п/п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</si>
</sst>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6</xdr:row>
      <xdr:rowOff>1066800</xdr:rowOff>
    </xdr:from>
    <xdr:to>
      <xdr:col>13</xdr:col>
      <xdr:colOff>933450</xdr:colOff>
      <xdr:row>6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7625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6</xdr:row>
      <xdr:rowOff>914400</xdr:rowOff>
    </xdr:from>
    <xdr:to>
      <xdr:col>12</xdr:col>
      <xdr:colOff>1095375</xdr:colOff>
      <xdr:row>6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610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6</xdr:row>
      <xdr:rowOff>1885950</xdr:rowOff>
    </xdr:from>
    <xdr:to>
      <xdr:col>14</xdr:col>
      <xdr:colOff>1466850</xdr:colOff>
      <xdr:row>6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86775" y="558165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257175</xdr:colOff>
      <xdr:row>6</xdr:row>
      <xdr:rowOff>1476375</xdr:rowOff>
    </xdr:from>
    <xdr:to>
      <xdr:col>14</xdr:col>
      <xdr:colOff>419100</xdr:colOff>
      <xdr:row>6</xdr:row>
      <xdr:rowOff>1685925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0" y="51720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14</xdr:row>
      <xdr:rowOff>723900</xdr:rowOff>
    </xdr:from>
    <xdr:to>
      <xdr:col>11</xdr:col>
      <xdr:colOff>85725</xdr:colOff>
      <xdr:row>14</xdr:row>
      <xdr:rowOff>1066800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76775" y="13049250"/>
          <a:ext cx="904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85" zoomScaleNormal="85" zoomScaleSheetLayoutView="100" zoomScalePageLayoutView="0" workbookViewId="0" topLeftCell="A7">
      <selection activeCell="L9" sqref="L9"/>
    </sheetView>
  </sheetViews>
  <sheetFormatPr defaultColWidth="9.140625" defaultRowHeight="15"/>
  <cols>
    <col min="1" max="1" width="6.00390625" style="1" customWidth="1"/>
    <col min="2" max="3" width="10.00390625" style="7" customWidth="1"/>
    <col min="4" max="4" width="19.421875" style="7" customWidth="1"/>
    <col min="5" max="5" width="6.421875" style="8" customWidth="1"/>
    <col min="6" max="6" width="7.28125" style="8" customWidth="1"/>
    <col min="7" max="7" width="7.8515625" style="9" customWidth="1"/>
    <col min="8" max="9" width="7.7109375" style="9" customWidth="1"/>
    <col min="10" max="10" width="13.7109375" style="1" hidden="1" customWidth="1"/>
    <col min="11" max="11" width="9.140625" style="1" hidden="1" customWidth="1"/>
    <col min="12" max="12" width="10.421875" style="1" customWidth="1"/>
    <col min="13" max="13" width="17.7109375" style="1" customWidth="1"/>
    <col min="14" max="14" width="14.140625" style="1" customWidth="1"/>
    <col min="15" max="15" width="22.7109375" style="1" customWidth="1"/>
    <col min="16" max="16" width="7.8515625" style="1" customWidth="1"/>
    <col min="17" max="17" width="10.140625" style="1" customWidth="1"/>
    <col min="18" max="18" width="13.00390625" style="1" customWidth="1"/>
    <col min="19" max="16384" width="9.140625" style="1" customWidth="1"/>
  </cols>
  <sheetData>
    <row r="1" spans="15:18" ht="37.5" customHeight="1">
      <c r="O1" s="61"/>
      <c r="P1" s="62"/>
      <c r="Q1" s="62"/>
      <c r="R1" s="62"/>
    </row>
    <row r="2" spans="15:18" ht="12.75">
      <c r="O2" s="11"/>
      <c r="P2" s="59" t="s">
        <v>27</v>
      </c>
      <c r="Q2" s="60"/>
      <c r="R2" s="60"/>
    </row>
    <row r="3" spans="15:18" ht="12.75">
      <c r="O3" s="11"/>
      <c r="P3" s="60"/>
      <c r="Q3" s="60"/>
      <c r="R3" s="60"/>
    </row>
    <row r="4" spans="15:18" ht="12.75">
      <c r="O4" s="11"/>
      <c r="P4" s="60"/>
      <c r="Q4" s="60"/>
      <c r="R4" s="60"/>
    </row>
    <row r="5" spans="1:18" ht="184.5" customHeight="1">
      <c r="A5" s="63" t="s">
        <v>22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64"/>
      <c r="Q5" s="64"/>
      <c r="R5" s="64"/>
    </row>
    <row r="6" spans="1:18" ht="30.75" customHeight="1">
      <c r="A6" s="41" t="s">
        <v>35</v>
      </c>
      <c r="B6" s="41" t="s">
        <v>9</v>
      </c>
      <c r="C6" s="41" t="s">
        <v>12</v>
      </c>
      <c r="D6" s="41" t="s">
        <v>13</v>
      </c>
      <c r="E6" s="41" t="s">
        <v>0</v>
      </c>
      <c r="F6" s="41" t="s">
        <v>20</v>
      </c>
      <c r="G6" s="54" t="s">
        <v>1</v>
      </c>
      <c r="H6" s="55"/>
      <c r="I6" s="56"/>
      <c r="J6" s="57" t="s">
        <v>7</v>
      </c>
      <c r="K6" s="58"/>
      <c r="L6" s="38" t="s">
        <v>8</v>
      </c>
      <c r="M6" s="39"/>
      <c r="N6" s="40"/>
      <c r="O6" s="65" t="s">
        <v>24</v>
      </c>
      <c r="P6" s="66"/>
      <c r="Q6" s="66"/>
      <c r="R6" s="67"/>
    </row>
    <row r="7" spans="1:18" ht="195.75" customHeight="1">
      <c r="A7" s="42"/>
      <c r="B7" s="42"/>
      <c r="C7" s="42"/>
      <c r="D7" s="42"/>
      <c r="E7" s="42"/>
      <c r="F7" s="42"/>
      <c r="G7" s="37" t="s">
        <v>28</v>
      </c>
      <c r="H7" s="37" t="s">
        <v>29</v>
      </c>
      <c r="I7" s="37" t="s">
        <v>30</v>
      </c>
      <c r="J7" s="2"/>
      <c r="K7" s="2" t="s">
        <v>4</v>
      </c>
      <c r="L7" s="2" t="s">
        <v>3</v>
      </c>
      <c r="M7" s="2" t="s">
        <v>2</v>
      </c>
      <c r="N7" s="3" t="s">
        <v>15</v>
      </c>
      <c r="O7" s="5" t="s">
        <v>6</v>
      </c>
      <c r="P7" s="4" t="s">
        <v>5</v>
      </c>
      <c r="Q7" s="2" t="s">
        <v>23</v>
      </c>
      <c r="R7" s="2" t="s">
        <v>25</v>
      </c>
    </row>
    <row r="8" spans="1:18" s="10" customFormat="1" ht="78" customHeight="1">
      <c r="A8" s="32">
        <v>1</v>
      </c>
      <c r="B8" s="33" t="s">
        <v>10</v>
      </c>
      <c r="C8" s="33" t="s">
        <v>11</v>
      </c>
      <c r="D8" s="33" t="s">
        <v>14</v>
      </c>
      <c r="E8" s="34" t="s">
        <v>21</v>
      </c>
      <c r="F8" s="25">
        <v>8760</v>
      </c>
      <c r="G8" s="26">
        <v>6.05</v>
      </c>
      <c r="H8" s="26">
        <v>5.5</v>
      </c>
      <c r="I8" s="26">
        <v>6.33</v>
      </c>
      <c r="J8" s="26"/>
      <c r="K8" s="26"/>
      <c r="L8" s="27">
        <f aca="true" t="shared" si="0" ref="L8:L13">AVERAGE(G8:I8)</f>
        <v>5.960000000000001</v>
      </c>
      <c r="M8" s="28">
        <f aca="true" t="shared" si="1" ref="M8:M13">SQRT(((SUM((POWER(I8-L8,2)),(POWER(H8-L8,2)),(POWER(G8-L8,2)))/(COLUMNS(G8:I8)-1))))</f>
        <v>0.4222558466143483</v>
      </c>
      <c r="N8" s="28">
        <f aca="true" t="shared" si="2" ref="N8:N13">M8/L8*100</f>
        <v>7.084829641180339</v>
      </c>
      <c r="O8" s="26">
        <f aca="true" t="shared" si="3" ref="O8:O13">((F8/3)*(SUM(G8:I8)))</f>
        <v>52209.600000000006</v>
      </c>
      <c r="P8" s="29">
        <f aca="true" t="shared" si="4" ref="P8:P13">O8/F8</f>
        <v>5.960000000000001</v>
      </c>
      <c r="Q8" s="26">
        <f aca="true" t="shared" si="5" ref="Q8:Q13">ROUNDDOWN(P8,2)</f>
        <v>5.96</v>
      </c>
      <c r="R8" s="30">
        <f aca="true" t="shared" si="6" ref="R8:R13">F8*Q8</f>
        <v>52209.6</v>
      </c>
    </row>
    <row r="9" spans="1:18" s="10" customFormat="1" ht="66" customHeight="1">
      <c r="A9" s="68">
        <v>2</v>
      </c>
      <c r="B9" s="33" t="s">
        <v>10</v>
      </c>
      <c r="C9" s="69" t="s">
        <v>17</v>
      </c>
      <c r="D9" s="35" t="s">
        <v>31</v>
      </c>
      <c r="E9" s="34" t="s">
        <v>21</v>
      </c>
      <c r="F9" s="31">
        <v>2218.75</v>
      </c>
      <c r="G9" s="26">
        <v>6.05</v>
      </c>
      <c r="H9" s="26">
        <v>5.5</v>
      </c>
      <c r="I9" s="26">
        <v>6.33</v>
      </c>
      <c r="J9" s="26"/>
      <c r="K9" s="26"/>
      <c r="L9" s="27">
        <f t="shared" si="0"/>
        <v>5.960000000000001</v>
      </c>
      <c r="M9" s="28">
        <f t="shared" si="1"/>
        <v>0.4222558466143483</v>
      </c>
      <c r="N9" s="28">
        <f t="shared" si="2"/>
        <v>7.084829641180339</v>
      </c>
      <c r="O9" s="26">
        <f t="shared" si="3"/>
        <v>13223.750000000002</v>
      </c>
      <c r="P9" s="29">
        <f t="shared" si="4"/>
        <v>5.960000000000001</v>
      </c>
      <c r="Q9" s="26">
        <f t="shared" si="5"/>
        <v>5.96</v>
      </c>
      <c r="R9" s="30">
        <f t="shared" si="6"/>
        <v>13223.75</v>
      </c>
    </row>
    <row r="10" spans="1:18" s="10" customFormat="1" ht="81" customHeight="1">
      <c r="A10" s="68"/>
      <c r="B10" s="33" t="s">
        <v>16</v>
      </c>
      <c r="C10" s="69"/>
      <c r="D10" s="35" t="s">
        <v>34</v>
      </c>
      <c r="E10" s="34" t="s">
        <v>21</v>
      </c>
      <c r="F10" s="31">
        <v>6541.25</v>
      </c>
      <c r="G10" s="26">
        <v>16.8</v>
      </c>
      <c r="H10" s="26">
        <v>16</v>
      </c>
      <c r="I10" s="26">
        <v>15.81</v>
      </c>
      <c r="J10" s="26"/>
      <c r="K10" s="26"/>
      <c r="L10" s="27">
        <f t="shared" si="0"/>
        <v>16.203333333333333</v>
      </c>
      <c r="M10" s="28">
        <f t="shared" si="1"/>
        <v>0.5253887449625597</v>
      </c>
      <c r="N10" s="28">
        <f t="shared" si="2"/>
        <v>3.2424732254426645</v>
      </c>
      <c r="O10" s="26">
        <f t="shared" si="3"/>
        <v>105990.05416666665</v>
      </c>
      <c r="P10" s="29">
        <f t="shared" si="4"/>
        <v>16.203333333333333</v>
      </c>
      <c r="Q10" s="26">
        <f t="shared" si="5"/>
        <v>16.2</v>
      </c>
      <c r="R10" s="30">
        <f t="shared" si="6"/>
        <v>105968.25</v>
      </c>
    </row>
    <row r="11" spans="1:18" s="10" customFormat="1" ht="87" customHeight="1">
      <c r="A11" s="32">
        <v>3</v>
      </c>
      <c r="B11" s="33" t="s">
        <v>16</v>
      </c>
      <c r="C11" s="36" t="s">
        <v>18</v>
      </c>
      <c r="D11" s="35" t="s">
        <v>34</v>
      </c>
      <c r="E11" s="34" t="s">
        <v>21</v>
      </c>
      <c r="F11" s="31">
        <v>6541.25</v>
      </c>
      <c r="G11" s="26">
        <v>16.8</v>
      </c>
      <c r="H11" s="26">
        <v>16</v>
      </c>
      <c r="I11" s="26">
        <v>15.81</v>
      </c>
      <c r="J11" s="26"/>
      <c r="K11" s="26"/>
      <c r="L11" s="27">
        <f t="shared" si="0"/>
        <v>16.203333333333333</v>
      </c>
      <c r="M11" s="28">
        <f t="shared" si="1"/>
        <v>0.5253887449625597</v>
      </c>
      <c r="N11" s="28">
        <f t="shared" si="2"/>
        <v>3.2424732254426645</v>
      </c>
      <c r="O11" s="26">
        <f t="shared" si="3"/>
        <v>105990.05416666665</v>
      </c>
      <c r="P11" s="29">
        <f t="shared" si="4"/>
        <v>16.203333333333333</v>
      </c>
      <c r="Q11" s="26">
        <f t="shared" si="5"/>
        <v>16.2</v>
      </c>
      <c r="R11" s="30">
        <f t="shared" si="6"/>
        <v>105968.25</v>
      </c>
    </row>
    <row r="12" spans="1:18" s="10" customFormat="1" ht="59.25" customHeight="1">
      <c r="A12" s="43">
        <v>4</v>
      </c>
      <c r="B12" s="33" t="s">
        <v>10</v>
      </c>
      <c r="C12" s="45" t="s">
        <v>19</v>
      </c>
      <c r="D12" s="35" t="s">
        <v>32</v>
      </c>
      <c r="E12" s="34" t="s">
        <v>21</v>
      </c>
      <c r="F12" s="31">
        <v>2218.75</v>
      </c>
      <c r="G12" s="26">
        <v>6.05</v>
      </c>
      <c r="H12" s="26">
        <v>5.5</v>
      </c>
      <c r="I12" s="26">
        <v>6.33</v>
      </c>
      <c r="J12" s="26"/>
      <c r="K12" s="26"/>
      <c r="L12" s="27">
        <f t="shared" si="0"/>
        <v>5.960000000000001</v>
      </c>
      <c r="M12" s="28">
        <f t="shared" si="1"/>
        <v>0.4222558466143483</v>
      </c>
      <c r="N12" s="28">
        <f t="shared" si="2"/>
        <v>7.084829641180339</v>
      </c>
      <c r="O12" s="26">
        <f t="shared" si="3"/>
        <v>13223.750000000002</v>
      </c>
      <c r="P12" s="29">
        <f t="shared" si="4"/>
        <v>5.960000000000001</v>
      </c>
      <c r="Q12" s="26">
        <f t="shared" si="5"/>
        <v>5.96</v>
      </c>
      <c r="R12" s="30">
        <f t="shared" si="6"/>
        <v>13223.75</v>
      </c>
    </row>
    <row r="13" spans="1:18" s="10" customFormat="1" ht="91.5" customHeight="1">
      <c r="A13" s="44"/>
      <c r="B13" s="33" t="s">
        <v>16</v>
      </c>
      <c r="C13" s="46"/>
      <c r="D13" s="35" t="s">
        <v>33</v>
      </c>
      <c r="E13" s="34" t="s">
        <v>21</v>
      </c>
      <c r="F13" s="31">
        <v>6541.25</v>
      </c>
      <c r="G13" s="26">
        <v>16.8</v>
      </c>
      <c r="H13" s="26">
        <v>16</v>
      </c>
      <c r="I13" s="26">
        <v>15.81</v>
      </c>
      <c r="J13" s="26"/>
      <c r="K13" s="26"/>
      <c r="L13" s="27">
        <f t="shared" si="0"/>
        <v>16.203333333333333</v>
      </c>
      <c r="M13" s="28">
        <f t="shared" si="1"/>
        <v>0.5253887449625597</v>
      </c>
      <c r="N13" s="28">
        <f t="shared" si="2"/>
        <v>3.2424732254426645</v>
      </c>
      <c r="O13" s="26">
        <f t="shared" si="3"/>
        <v>105990.05416666665</v>
      </c>
      <c r="P13" s="29">
        <f t="shared" si="4"/>
        <v>16.203333333333333</v>
      </c>
      <c r="Q13" s="26">
        <f t="shared" si="5"/>
        <v>16.2</v>
      </c>
      <c r="R13" s="30">
        <f t="shared" si="6"/>
        <v>105968.25</v>
      </c>
    </row>
    <row r="14" spans="1:18" s="10" customFormat="1" ht="21" customHeight="1">
      <c r="A14" s="15"/>
      <c r="B14" s="16"/>
      <c r="C14" s="16"/>
      <c r="D14" s="16"/>
      <c r="E14" s="17"/>
      <c r="F14" s="18"/>
      <c r="G14" s="19"/>
      <c r="H14" s="19"/>
      <c r="I14" s="19"/>
      <c r="J14" s="19"/>
      <c r="K14" s="19"/>
      <c r="L14" s="20"/>
      <c r="M14" s="21"/>
      <c r="N14" s="21"/>
      <c r="O14" s="22"/>
      <c r="P14" s="23"/>
      <c r="Q14" s="22"/>
      <c r="R14" s="24">
        <f>SUM(R8:R13)</f>
        <v>396561.85</v>
      </c>
    </row>
    <row r="15" spans="1:18" s="6" customFormat="1" ht="279" customHeight="1">
      <c r="A15" s="51" t="s">
        <v>26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</row>
    <row r="16" spans="1:18" ht="26.2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8" spans="2:6" ht="12.75">
      <c r="B18" s="47"/>
      <c r="C18" s="47"/>
      <c r="D18" s="47"/>
      <c r="E18" s="48"/>
      <c r="F18" s="48"/>
    </row>
    <row r="19" spans="2:13" ht="21" customHeight="1">
      <c r="B19" s="48"/>
      <c r="C19" s="48"/>
      <c r="D19" s="48"/>
      <c r="E19" s="48"/>
      <c r="F19" s="48"/>
      <c r="H19" s="13"/>
      <c r="L19" s="14"/>
      <c r="M19" s="14"/>
    </row>
    <row r="22" spans="2:6" ht="15">
      <c r="B22" s="47"/>
      <c r="C22" s="47"/>
      <c r="D22" s="47"/>
      <c r="E22" s="49"/>
      <c r="F22" s="49"/>
    </row>
    <row r="23" spans="2:4" ht="15">
      <c r="B23" s="12"/>
      <c r="C23" s="12"/>
      <c r="D23" s="12"/>
    </row>
  </sheetData>
  <sheetProtection/>
  <mergeCells count="21">
    <mergeCell ref="O6:R6"/>
    <mergeCell ref="J6:K6"/>
    <mergeCell ref="D6:D7"/>
    <mergeCell ref="A9:A10"/>
    <mergeCell ref="C9:C10"/>
    <mergeCell ref="P2:R4"/>
    <mergeCell ref="O1:R1"/>
    <mergeCell ref="A5:R5"/>
    <mergeCell ref="A6:A7"/>
    <mergeCell ref="B6:B7"/>
    <mergeCell ref="E6:E7"/>
    <mergeCell ref="L6:N6"/>
    <mergeCell ref="C6:C7"/>
    <mergeCell ref="A12:A13"/>
    <mergeCell ref="C12:C13"/>
    <mergeCell ref="B18:F19"/>
    <mergeCell ref="B22:F22"/>
    <mergeCell ref="A16:R16"/>
    <mergeCell ref="F6:F7"/>
    <mergeCell ref="A15:R15"/>
    <mergeCell ref="G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2022-10-24T03:04:45Z</cp:lastPrinted>
  <dcterms:created xsi:type="dcterms:W3CDTF">2014-01-15T18:15:09Z</dcterms:created>
  <dcterms:modified xsi:type="dcterms:W3CDTF">2022-10-24T03:24:17Z</dcterms:modified>
  <cp:category/>
  <cp:version/>
  <cp:contentType/>
  <cp:contentStatus/>
</cp:coreProperties>
</file>