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Расчет цены" sheetId="1" r:id="rId1"/>
    <sheet name="Лист1" sheetId="2" r:id="rId2"/>
  </sheets>
  <definedNames>
    <definedName name="_xlnm.Print_Area" localSheetId="0">'Расчет цены'!$A$1:$P$12</definedName>
  </definedNames>
  <calcPr fullCalcOnLoad="1"/>
</workbook>
</file>

<file path=xl/sharedStrings.xml><?xml version="1.0" encoding="utf-8"?>
<sst xmlns="http://schemas.openxmlformats.org/spreadsheetml/2006/main" count="26" uniqueCount="25">
  <si>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</si>
  <si>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</si>
  <si>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</si>
  <si>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</si>
  <si>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</si>
  <si>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</si>
  <si>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</si>
  <si>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</si>
  <si>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</si>
  <si>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</si>
  <si>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</si>
  <si>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</si>
  <si>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</si>
  <si>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>л</t>
  </si>
  <si>
    <t xml:space="preserve">Обоснование начальной (максимальной) цены контракта 
</t>
  </si>
  <si>
    <t xml:space="preserve">Предложение №1 </t>
  </si>
  <si>
    <t xml:space="preserve">Предложение №2  </t>
  </si>
  <si>
    <t xml:space="preserve">Предложение №3  </t>
  </si>
  <si>
    <t xml:space="preserve">Приложение  № 1
к извещению об осуществлении закупки
</t>
  </si>
  <si>
    <t>Цена за единицу изм. с округлением  до сотых долей после запятой (руб.)</t>
  </si>
  <si>
    <t>В результате проведенного расчета Н(М)ЦК составила: 352 110 (триста пятьдесят две тысячи сто десять) рублей 00 копеек</t>
  </si>
  <si>
    <t>Н(М)ЦК контракта с учетом округления цены за единицу (руб.)</t>
  </si>
  <si>
    <t>Бензин  автомобильный марка АИ – 95-К5</t>
  </si>
  <si>
    <t>Бензин  автомобильный марка АИ – 92-К5</t>
  </si>
  <si>
    <t>Н(М)ЦК,  определяемая методом сопоставимых рыночных цен (анализа рынка)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</si>
</sst>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75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/>
    </xf>
    <xf numFmtId="0" fontId="7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5" fillId="0" borderId="11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top" wrapText="1"/>
    </xf>
    <xf numFmtId="2" fontId="2" fillId="0" borderId="18" xfId="0" applyNumberFormat="1" applyFont="1" applyFill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6</xdr:row>
      <xdr:rowOff>1076325</xdr:rowOff>
    </xdr:from>
    <xdr:to>
      <xdr:col>11</xdr:col>
      <xdr:colOff>933450</xdr:colOff>
      <xdr:row>6</xdr:row>
      <xdr:rowOff>1409700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295275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6</xdr:row>
      <xdr:rowOff>914400</xdr:rowOff>
    </xdr:from>
    <xdr:to>
      <xdr:col>10</xdr:col>
      <xdr:colOff>1095375</xdr:colOff>
      <xdr:row>6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790825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6</xdr:row>
      <xdr:rowOff>1895475</xdr:rowOff>
    </xdr:from>
    <xdr:to>
      <xdr:col>12</xdr:col>
      <xdr:colOff>1466850</xdr:colOff>
      <xdr:row>6</xdr:row>
      <xdr:rowOff>2305050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3771900"/>
          <a:ext cx="129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295275</xdr:colOff>
      <xdr:row>6</xdr:row>
      <xdr:rowOff>1524000</xdr:rowOff>
    </xdr:from>
    <xdr:to>
      <xdr:col>12</xdr:col>
      <xdr:colOff>457200</xdr:colOff>
      <xdr:row>6</xdr:row>
      <xdr:rowOff>1733550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15425" y="34004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="85" zoomScaleNormal="85" zoomScaleSheetLayoutView="100" zoomScalePageLayoutView="0" workbookViewId="0" topLeftCell="A1">
      <selection activeCell="S8" sqref="S8"/>
    </sheetView>
  </sheetViews>
  <sheetFormatPr defaultColWidth="9.140625" defaultRowHeight="15"/>
  <cols>
    <col min="1" max="1" width="6.00390625" style="1" customWidth="1"/>
    <col min="2" max="2" width="21.00390625" style="7" customWidth="1"/>
    <col min="3" max="3" width="6.421875" style="8" customWidth="1"/>
    <col min="4" max="4" width="8.140625" style="8" customWidth="1"/>
    <col min="5" max="5" width="14.421875" style="10" customWidth="1"/>
    <col min="6" max="6" width="14.57421875" style="10" customWidth="1"/>
    <col min="7" max="7" width="14.28125" style="10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1.28125" style="1" customWidth="1"/>
    <col min="15" max="15" width="9.140625" style="1" customWidth="1"/>
    <col min="16" max="16" width="13.00390625" style="1" customWidth="1"/>
    <col min="17" max="16384" width="9.140625" style="1" customWidth="1"/>
  </cols>
  <sheetData>
    <row r="1" spans="13:16" ht="37.5" customHeight="1">
      <c r="M1" s="28"/>
      <c r="N1" s="29"/>
      <c r="O1" s="29"/>
      <c r="P1" s="29"/>
    </row>
    <row r="2" spans="13:16" ht="12.75">
      <c r="M2" s="22"/>
      <c r="N2" s="26" t="s">
        <v>18</v>
      </c>
      <c r="O2" s="27"/>
      <c r="P2" s="27"/>
    </row>
    <row r="3" spans="13:16" ht="12.75">
      <c r="M3" s="22"/>
      <c r="N3" s="27"/>
      <c r="O3" s="27"/>
      <c r="P3" s="27"/>
    </row>
    <row r="4" spans="13:16" ht="12.75">
      <c r="M4" s="22"/>
      <c r="N4" s="27"/>
      <c r="O4" s="27"/>
      <c r="P4" s="27"/>
    </row>
    <row r="5" spans="1:16" ht="41.25" customHeight="1">
      <c r="A5" s="30" t="s">
        <v>14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30.75" customHeight="1">
      <c r="A6" s="31" t="s">
        <v>0</v>
      </c>
      <c r="B6" s="31" t="s">
        <v>12</v>
      </c>
      <c r="C6" s="31" t="s">
        <v>1</v>
      </c>
      <c r="D6" s="31" t="s">
        <v>2</v>
      </c>
      <c r="E6" s="43" t="s">
        <v>3</v>
      </c>
      <c r="F6" s="44"/>
      <c r="G6" s="45"/>
      <c r="H6" s="46" t="s">
        <v>10</v>
      </c>
      <c r="I6" s="47"/>
      <c r="J6" s="48" t="s">
        <v>11</v>
      </c>
      <c r="K6" s="49"/>
      <c r="L6" s="50"/>
      <c r="M6" s="51" t="s">
        <v>24</v>
      </c>
      <c r="N6" s="52"/>
      <c r="O6" s="52"/>
      <c r="P6" s="53"/>
    </row>
    <row r="7" spans="1:16" ht="196.5" customHeight="1">
      <c r="A7" s="32"/>
      <c r="B7" s="32"/>
      <c r="C7" s="32"/>
      <c r="D7" s="32"/>
      <c r="E7" s="16" t="s">
        <v>15</v>
      </c>
      <c r="F7" s="16" t="s">
        <v>16</v>
      </c>
      <c r="G7" s="16" t="s">
        <v>17</v>
      </c>
      <c r="H7" s="2"/>
      <c r="I7" s="2" t="s">
        <v>7</v>
      </c>
      <c r="J7" s="2" t="s">
        <v>6</v>
      </c>
      <c r="K7" s="2" t="s">
        <v>4</v>
      </c>
      <c r="L7" s="3" t="s">
        <v>5</v>
      </c>
      <c r="M7" s="5" t="s">
        <v>9</v>
      </c>
      <c r="N7" s="4" t="s">
        <v>8</v>
      </c>
      <c r="O7" s="2" t="s">
        <v>19</v>
      </c>
      <c r="P7" s="2" t="s">
        <v>21</v>
      </c>
    </row>
    <row r="8" spans="1:16" s="15" customFormat="1" ht="78" customHeight="1">
      <c r="A8" s="19">
        <v>1</v>
      </c>
      <c r="B8" s="20" t="s">
        <v>22</v>
      </c>
      <c r="C8" s="17" t="s">
        <v>13</v>
      </c>
      <c r="D8" s="21">
        <v>4000</v>
      </c>
      <c r="E8" s="9">
        <v>51.45</v>
      </c>
      <c r="F8" s="9">
        <v>51</v>
      </c>
      <c r="G8" s="9">
        <v>50.64</v>
      </c>
      <c r="H8" s="9"/>
      <c r="I8" s="9"/>
      <c r="J8" s="11">
        <f>AVERAGE(E8:G8)</f>
        <v>51.03</v>
      </c>
      <c r="K8" s="12">
        <f>SQRT(((SUM((POWER(G8-J8,2)),(POWER(F8-J8,2)),(POWER(E8-J8,2)))/(COLUMNS(E8:G8)-1))))</f>
        <v>0.4058324777540617</v>
      </c>
      <c r="L8" s="12">
        <f>K8/J8*100</f>
        <v>0.7952821433550102</v>
      </c>
      <c r="M8" s="13">
        <f>((D8/3)*(SUM(E8:G8)))</f>
        <v>204120</v>
      </c>
      <c r="N8" s="14">
        <f>M8/D8</f>
        <v>51.03</v>
      </c>
      <c r="O8" s="13">
        <f>ROUNDUP(N8,2)</f>
        <v>51.03</v>
      </c>
      <c r="P8" s="18">
        <f>O8*D8</f>
        <v>204120</v>
      </c>
    </row>
    <row r="9" spans="1:16" s="15" customFormat="1" ht="78" customHeight="1">
      <c r="A9" s="19"/>
      <c r="B9" s="20" t="s">
        <v>23</v>
      </c>
      <c r="C9" s="17" t="s">
        <v>13</v>
      </c>
      <c r="D9" s="21">
        <v>3000</v>
      </c>
      <c r="E9" s="9">
        <v>50.25</v>
      </c>
      <c r="F9" s="9">
        <v>48.96</v>
      </c>
      <c r="G9" s="9">
        <v>48.78</v>
      </c>
      <c r="H9" s="9"/>
      <c r="I9" s="9"/>
      <c r="J9" s="11">
        <f>AVERAGE(E9:G9)</f>
        <v>49.330000000000005</v>
      </c>
      <c r="K9" s="12">
        <f>SQRT(((SUM((POWER(G9-J9,2)),(POWER(F9-J9,2)),(POWER(E9-J9,2)))/(COLUMNS(E9:G9)-1))))</f>
        <v>0.8018104514160432</v>
      </c>
      <c r="L9" s="12">
        <f>K9/J9*100</f>
        <v>1.62540127998387</v>
      </c>
      <c r="M9" s="13">
        <f>((D9/3)*(SUM(E9:G9)))</f>
        <v>147990</v>
      </c>
      <c r="N9" s="14">
        <f>M9/D9</f>
        <v>49.33</v>
      </c>
      <c r="O9" s="13">
        <f>ROUNDDOWN(N9,2)</f>
        <v>49.33</v>
      </c>
      <c r="P9" s="18">
        <f>O9*D9</f>
        <v>147990</v>
      </c>
    </row>
    <row r="10" spans="1:16" s="15" customFormat="1" ht="20.25" customHeigh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9"/>
      <c r="P10" s="18">
        <f>SUM(P8:P9)</f>
        <v>352110</v>
      </c>
    </row>
    <row r="11" spans="1:16" s="6" customFormat="1" ht="15">
      <c r="A11" s="40" t="s">
        <v>20</v>
      </c>
      <c r="B11" s="41"/>
      <c r="C11" s="41"/>
      <c r="D11" s="41"/>
      <c r="E11" s="41"/>
      <c r="F11" s="41"/>
      <c r="G11" s="41"/>
      <c r="H11" s="41"/>
      <c r="I11" s="41"/>
      <c r="J11" s="42"/>
      <c r="K11" s="42"/>
      <c r="L11" s="42"/>
      <c r="M11" s="42"/>
      <c r="N11" s="42"/>
      <c r="O11" s="42"/>
      <c r="P11" s="42"/>
    </row>
    <row r="12" spans="1:16" ht="26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4" spans="2:4" ht="12.75">
      <c r="B14" s="33"/>
      <c r="C14" s="34"/>
      <c r="D14" s="34"/>
    </row>
    <row r="15" spans="2:11" ht="21" customHeight="1">
      <c r="B15" s="34"/>
      <c r="C15" s="34"/>
      <c r="D15" s="34"/>
      <c r="F15" s="24"/>
      <c r="J15" s="25"/>
      <c r="K15" s="25"/>
    </row>
    <row r="18" spans="2:4" ht="15">
      <c r="B18" s="33"/>
      <c r="C18" s="35"/>
      <c r="D18" s="35"/>
    </row>
    <row r="19" ht="15">
      <c r="B19" s="23"/>
    </row>
  </sheetData>
  <sheetProtection/>
  <mergeCells count="16">
    <mergeCell ref="B14:D15"/>
    <mergeCell ref="B18:D18"/>
    <mergeCell ref="A12:P12"/>
    <mergeCell ref="D6:D7"/>
    <mergeCell ref="A10:O10"/>
    <mergeCell ref="A11:P11"/>
    <mergeCell ref="E6:G6"/>
    <mergeCell ref="H6:I6"/>
    <mergeCell ref="J6:L6"/>
    <mergeCell ref="M6:P6"/>
    <mergeCell ref="N2:P4"/>
    <mergeCell ref="M1:P1"/>
    <mergeCell ref="A5:P5"/>
    <mergeCell ref="A6:A7"/>
    <mergeCell ref="B6:B7"/>
    <mergeCell ref="C6:C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Елена Геннадьевна Подкопаева</cp:lastModifiedBy>
  <cp:lastPrinted>2022-10-21T03:32:00Z</cp:lastPrinted>
  <dcterms:created xsi:type="dcterms:W3CDTF">2014-01-15T18:15:09Z</dcterms:created>
  <dcterms:modified xsi:type="dcterms:W3CDTF">2022-10-21T03:32:27Z</dcterms:modified>
  <cp:category/>
  <cp:version/>
  <cp:contentType/>
  <cp:contentStatus/>
</cp:coreProperties>
</file>