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Расчет цены" sheetId="1" r:id="rId1"/>
    <sheet name="Лист1" sheetId="2" r:id="rId2"/>
  </sheets>
  <definedNames>
    <definedName name="_xlnm.Print_Area" localSheetId="0">'Расчет цены'!$A$2:$P$18</definedName>
  </definedNames>
  <calcPr fullCalcOnLoad="1"/>
</workbook>
</file>

<file path=xl/sharedStrings.xml><?xml version="1.0" encoding="utf-8"?>
<sst xmlns="http://schemas.openxmlformats.org/spreadsheetml/2006/main" count="39" uniqueCount="32">
  <si>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</si>
  <si>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</si>
  <si>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</si>
  <si>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</si>
  <si>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</si>
  <si>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</si>
  <si>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</si>
  <si>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</si>
  <si>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</si>
  <si>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</si>
  <si>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</si>
  <si>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дата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</si>
  <si>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</si>
  <si>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</si>
  <si>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</si>
  <si>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>Предложение №1</t>
  </si>
  <si>
    <t xml:space="preserve">Предложение №2  </t>
  </si>
  <si>
    <t>Предложение №3  .</t>
  </si>
  <si>
    <t>зажим для бумаги    19 мм</t>
  </si>
  <si>
    <t>уп</t>
  </si>
  <si>
    <t>зажим для бумаги    25 мм</t>
  </si>
  <si>
    <t>зажим для бумаги    32 мм</t>
  </si>
  <si>
    <t>зажим для бумаги    51 мм</t>
  </si>
  <si>
    <t>скобы для степлера  № 24/6</t>
  </si>
  <si>
    <t>скобы для степлера  № 10</t>
  </si>
  <si>
    <t>скрепки 28 мм</t>
  </si>
  <si>
    <t>скрепки 50 мм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</si>
  <si>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</si>
  <si>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На основании проведенного анализа рынка начальная максимальная цена контракта составляет: 27 980 (двадцать семт тысяч девятьсот восемьдесят) рублей 64 копейки</t>
  </si>
  <si>
    <t xml:space="preserve">Приложение № 1 к  Извещению 
об осуществлении закупки
</t>
  </si>
  <si>
    <t>Н(М)ЦК, определяемая методом сопоставимых рыночных цен (анализа рынка)*</t>
  </si>
  <si>
    <t>Н(М)ЦК контракта с учетом округления цены за единицу (руб.)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</si>
</sst>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 vertical="top" wrapText="1"/>
      <protection locked="0"/>
    </xf>
    <xf numFmtId="174" fontId="6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5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horizontal="right" vertical="center"/>
    </xf>
    <xf numFmtId="0" fontId="6" fillId="0" borderId="0" xfId="0" applyFont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4</xdr:row>
      <xdr:rowOff>1066800</xdr:rowOff>
    </xdr:from>
    <xdr:to>
      <xdr:col>11</xdr:col>
      <xdr:colOff>933450</xdr:colOff>
      <xdr:row>4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43850" y="264795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4</xdr:row>
      <xdr:rowOff>914400</xdr:rowOff>
    </xdr:from>
    <xdr:to>
      <xdr:col>10</xdr:col>
      <xdr:colOff>1095375</xdr:colOff>
      <xdr:row>4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249555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4</xdr:row>
      <xdr:rowOff>1885950</xdr:rowOff>
    </xdr:from>
    <xdr:to>
      <xdr:col>12</xdr:col>
      <xdr:colOff>1466850</xdr:colOff>
      <xdr:row>4</xdr:row>
      <xdr:rowOff>2295525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39225" y="346710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4</xdr:row>
      <xdr:rowOff>1352550</xdr:rowOff>
    </xdr:from>
    <xdr:to>
      <xdr:col>12</xdr:col>
      <xdr:colOff>419100</xdr:colOff>
      <xdr:row>4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34475" y="293370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tabSelected="1" zoomScale="85" zoomScaleNormal="85" zoomScaleSheetLayoutView="100" zoomScalePageLayoutView="0" workbookViewId="0" topLeftCell="A1">
      <selection activeCell="R3" sqref="R3"/>
    </sheetView>
  </sheetViews>
  <sheetFormatPr defaultColWidth="9.140625" defaultRowHeight="15"/>
  <cols>
    <col min="1" max="1" width="6.00390625" style="1" customWidth="1"/>
    <col min="2" max="2" width="21.7109375" style="9" customWidth="1"/>
    <col min="3" max="3" width="6.421875" style="10" customWidth="1"/>
    <col min="4" max="4" width="8.140625" style="10" customWidth="1"/>
    <col min="5" max="5" width="14.421875" style="14" customWidth="1"/>
    <col min="6" max="6" width="14.57421875" style="14" customWidth="1"/>
    <col min="7" max="7" width="14.28125" style="14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9.140625" style="1" customWidth="1"/>
    <col min="16" max="16" width="13.00390625" style="1" customWidth="1"/>
    <col min="17" max="16384" width="9.140625" style="1" customWidth="1"/>
  </cols>
  <sheetData>
    <row r="2" spans="13:16" ht="57" customHeight="1">
      <c r="M2" s="42" t="s">
        <v>29</v>
      </c>
      <c r="N2" s="43"/>
      <c r="O2" s="43"/>
      <c r="P2" s="43"/>
    </row>
    <row r="3" spans="1:16" ht="24" customHeight="1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30.75" customHeight="1">
      <c r="A4" s="40" t="s">
        <v>0</v>
      </c>
      <c r="B4" s="40" t="s">
        <v>13</v>
      </c>
      <c r="C4" s="40" t="s">
        <v>1</v>
      </c>
      <c r="D4" s="40" t="s">
        <v>2</v>
      </c>
      <c r="E4" s="48" t="s">
        <v>3</v>
      </c>
      <c r="F4" s="49"/>
      <c r="G4" s="50"/>
      <c r="H4" s="51" t="s">
        <v>10</v>
      </c>
      <c r="I4" s="52"/>
      <c r="J4" s="53" t="s">
        <v>12</v>
      </c>
      <c r="K4" s="54"/>
      <c r="L4" s="55"/>
      <c r="M4" s="56" t="s">
        <v>30</v>
      </c>
      <c r="N4" s="57"/>
      <c r="O4" s="57"/>
      <c r="P4" s="58"/>
    </row>
    <row r="5" spans="1:16" ht="183" customHeight="1">
      <c r="A5" s="41"/>
      <c r="B5" s="41"/>
      <c r="C5" s="41"/>
      <c r="D5" s="41"/>
      <c r="E5" s="19" t="s">
        <v>15</v>
      </c>
      <c r="F5" s="19" t="s">
        <v>16</v>
      </c>
      <c r="G5" s="19" t="s">
        <v>17</v>
      </c>
      <c r="H5" s="2"/>
      <c r="I5" s="2" t="s">
        <v>7</v>
      </c>
      <c r="J5" s="2" t="s">
        <v>6</v>
      </c>
      <c r="K5" s="2" t="s">
        <v>4</v>
      </c>
      <c r="L5" s="3" t="s">
        <v>5</v>
      </c>
      <c r="M5" s="22" t="s">
        <v>27</v>
      </c>
      <c r="N5" s="2" t="s">
        <v>8</v>
      </c>
      <c r="O5" s="2" t="s">
        <v>9</v>
      </c>
      <c r="P5" s="2" t="s">
        <v>31</v>
      </c>
    </row>
    <row r="6" spans="1:16" s="18" customFormat="1" ht="27.75" customHeight="1">
      <c r="A6" s="23">
        <v>1</v>
      </c>
      <c r="B6" s="24" t="s">
        <v>18</v>
      </c>
      <c r="C6" s="25" t="s">
        <v>19</v>
      </c>
      <c r="D6" s="26">
        <v>13</v>
      </c>
      <c r="E6" s="27">
        <v>44.57</v>
      </c>
      <c r="F6" s="27">
        <v>31.77</v>
      </c>
      <c r="G6" s="27">
        <v>30.62</v>
      </c>
      <c r="H6" s="27"/>
      <c r="I6" s="27"/>
      <c r="J6" s="28">
        <f>AVERAGE(E6:G6)</f>
        <v>35.653333333333336</v>
      </c>
      <c r="K6" s="29">
        <f>SQRT(((SUM((POWER(G6-J6,2)),(POWER(F6-J6,2)),(POWER(E6-J6,2)))/(COLUMNS(E6:G6)-1))))</f>
        <v>7.7434380822302264</v>
      </c>
      <c r="L6" s="29">
        <f>K6/J6*100</f>
        <v>21.718693199972584</v>
      </c>
      <c r="M6" s="30">
        <f>((D6/3)*(SUM(E6:G6)))</f>
        <v>463.49333333333334</v>
      </c>
      <c r="N6" s="31">
        <f>M6/D6</f>
        <v>35.653333333333336</v>
      </c>
      <c r="O6" s="30">
        <f>ROUNDDOWN(N6,2)</f>
        <v>35.65</v>
      </c>
      <c r="P6" s="32">
        <f>O6*D6</f>
        <v>463.45</v>
      </c>
    </row>
    <row r="7" spans="1:16" s="18" customFormat="1" ht="25.5" customHeight="1">
      <c r="A7" s="23">
        <v>2</v>
      </c>
      <c r="B7" s="24" t="s">
        <v>20</v>
      </c>
      <c r="C7" s="25" t="s">
        <v>19</v>
      </c>
      <c r="D7" s="26">
        <v>8</v>
      </c>
      <c r="E7" s="27">
        <v>70.12</v>
      </c>
      <c r="F7" s="27">
        <v>49.46</v>
      </c>
      <c r="G7" s="27">
        <v>47.68</v>
      </c>
      <c r="H7" s="27"/>
      <c r="I7" s="27"/>
      <c r="J7" s="28">
        <f aca="true" t="shared" si="0" ref="J7:J13">AVERAGE(E7:G7)</f>
        <v>55.75333333333334</v>
      </c>
      <c r="K7" s="29">
        <f aca="true" t="shared" si="1" ref="K7:K13">SQRT(((SUM((POWER(G7-J7,2)),(POWER(F7-J7,2)),(POWER(E7-J7,2)))/(COLUMNS(E7:G7)-1))))</f>
        <v>12.473689643939895</v>
      </c>
      <c r="L7" s="29">
        <f aca="true" t="shared" si="2" ref="L7:L13">K7/J7*100</f>
        <v>22.372993502223892</v>
      </c>
      <c r="M7" s="30">
        <f aca="true" t="shared" si="3" ref="M7:M13">((D7/3)*(SUM(E7:G7)))</f>
        <v>446.0266666666667</v>
      </c>
      <c r="N7" s="31">
        <f aca="true" t="shared" si="4" ref="N7:N13">M7/D7</f>
        <v>55.75333333333334</v>
      </c>
      <c r="O7" s="30">
        <f aca="true" t="shared" si="5" ref="O7:O13">ROUNDDOWN(N7,2)</f>
        <v>55.75</v>
      </c>
      <c r="P7" s="32">
        <f aca="true" t="shared" si="6" ref="P7:P13">O7*D7</f>
        <v>446</v>
      </c>
    </row>
    <row r="8" spans="1:16" s="18" customFormat="1" ht="24.75" customHeight="1">
      <c r="A8" s="23">
        <v>3</v>
      </c>
      <c r="B8" s="24" t="s">
        <v>21</v>
      </c>
      <c r="C8" s="25" t="s">
        <v>19</v>
      </c>
      <c r="D8" s="26">
        <v>19</v>
      </c>
      <c r="E8" s="27">
        <v>102.24</v>
      </c>
      <c r="F8" s="27">
        <v>83.96</v>
      </c>
      <c r="G8" s="27">
        <v>80.92</v>
      </c>
      <c r="H8" s="27"/>
      <c r="I8" s="27"/>
      <c r="J8" s="28">
        <f t="shared" si="0"/>
        <v>89.04</v>
      </c>
      <c r="K8" s="29">
        <f t="shared" si="1"/>
        <v>11.532146374374545</v>
      </c>
      <c r="L8" s="29">
        <f t="shared" si="2"/>
        <v>12.95164687148983</v>
      </c>
      <c r="M8" s="30">
        <f t="shared" si="3"/>
        <v>1691.76</v>
      </c>
      <c r="N8" s="31">
        <f t="shared" si="4"/>
        <v>89.04</v>
      </c>
      <c r="O8" s="30">
        <f t="shared" si="5"/>
        <v>89.04</v>
      </c>
      <c r="P8" s="32">
        <f t="shared" si="6"/>
        <v>1691.7600000000002</v>
      </c>
    </row>
    <row r="9" spans="1:16" s="18" customFormat="1" ht="18.75" customHeight="1">
      <c r="A9" s="23">
        <v>4</v>
      </c>
      <c r="B9" s="24" t="s">
        <v>22</v>
      </c>
      <c r="C9" s="25" t="s">
        <v>19</v>
      </c>
      <c r="D9" s="26">
        <v>8</v>
      </c>
      <c r="E9" s="27">
        <v>260.52</v>
      </c>
      <c r="F9" s="27">
        <v>213.95</v>
      </c>
      <c r="G9" s="27">
        <v>206.22</v>
      </c>
      <c r="H9" s="27"/>
      <c r="I9" s="27"/>
      <c r="J9" s="28">
        <f t="shared" si="0"/>
        <v>226.89666666666665</v>
      </c>
      <c r="K9" s="29">
        <f t="shared" si="1"/>
        <v>29.374046934893613</v>
      </c>
      <c r="L9" s="29">
        <f t="shared" si="2"/>
        <v>12.946001969278356</v>
      </c>
      <c r="M9" s="30">
        <f t="shared" si="3"/>
        <v>1815.1733333333332</v>
      </c>
      <c r="N9" s="31">
        <f t="shared" si="4"/>
        <v>226.89666666666665</v>
      </c>
      <c r="O9" s="30">
        <f t="shared" si="5"/>
        <v>226.89</v>
      </c>
      <c r="P9" s="32">
        <f t="shared" si="6"/>
        <v>1815.12</v>
      </c>
    </row>
    <row r="10" spans="1:16" s="18" customFormat="1" ht="26.25" customHeight="1">
      <c r="A10" s="23">
        <v>5</v>
      </c>
      <c r="B10" s="24" t="s">
        <v>23</v>
      </c>
      <c r="C10" s="25" t="s">
        <v>19</v>
      </c>
      <c r="D10" s="26">
        <v>245</v>
      </c>
      <c r="E10" s="27">
        <v>28</v>
      </c>
      <c r="F10" s="27">
        <v>27.19</v>
      </c>
      <c r="G10" s="27">
        <v>28.66</v>
      </c>
      <c r="H10" s="27"/>
      <c r="I10" s="27"/>
      <c r="J10" s="28">
        <f t="shared" si="0"/>
        <v>27.95</v>
      </c>
      <c r="K10" s="29">
        <f t="shared" si="1"/>
        <v>0.7362744053679982</v>
      </c>
      <c r="L10" s="29">
        <f t="shared" si="2"/>
        <v>2.6342554753774534</v>
      </c>
      <c r="M10" s="30">
        <f t="shared" si="3"/>
        <v>6847.75</v>
      </c>
      <c r="N10" s="31">
        <f t="shared" si="4"/>
        <v>27.95</v>
      </c>
      <c r="O10" s="30">
        <f t="shared" si="5"/>
        <v>27.95</v>
      </c>
      <c r="P10" s="32">
        <f t="shared" si="6"/>
        <v>6847.75</v>
      </c>
    </row>
    <row r="11" spans="1:16" s="18" customFormat="1" ht="27" customHeight="1">
      <c r="A11" s="23">
        <v>6</v>
      </c>
      <c r="B11" s="24" t="s">
        <v>24</v>
      </c>
      <c r="C11" s="25" t="s">
        <v>19</v>
      </c>
      <c r="D11" s="26">
        <v>241</v>
      </c>
      <c r="E11" s="27">
        <v>29.41</v>
      </c>
      <c r="F11" s="27">
        <v>22.65</v>
      </c>
      <c r="G11" s="27">
        <v>28.66</v>
      </c>
      <c r="H11" s="27"/>
      <c r="I11" s="27"/>
      <c r="J11" s="28">
        <f t="shared" si="0"/>
        <v>26.906666666666666</v>
      </c>
      <c r="K11" s="29">
        <f t="shared" si="1"/>
        <v>3.7054059606652197</v>
      </c>
      <c r="L11" s="29">
        <f t="shared" si="2"/>
        <v>13.771330379082828</v>
      </c>
      <c r="M11" s="30">
        <f t="shared" si="3"/>
        <v>6484.506666666666</v>
      </c>
      <c r="N11" s="31">
        <f t="shared" si="4"/>
        <v>26.906666666666666</v>
      </c>
      <c r="O11" s="30">
        <f t="shared" si="5"/>
        <v>26.9</v>
      </c>
      <c r="P11" s="32">
        <f t="shared" si="6"/>
        <v>6482.9</v>
      </c>
    </row>
    <row r="12" spans="1:16" s="18" customFormat="1" ht="18" customHeight="1">
      <c r="A12" s="23">
        <v>7</v>
      </c>
      <c r="B12" s="24" t="s">
        <v>25</v>
      </c>
      <c r="C12" s="25" t="s">
        <v>19</v>
      </c>
      <c r="D12" s="26">
        <v>116</v>
      </c>
      <c r="E12" s="27">
        <v>28.68</v>
      </c>
      <c r="F12" s="27">
        <v>27.05</v>
      </c>
      <c r="G12" s="27">
        <v>38.81</v>
      </c>
      <c r="H12" s="27"/>
      <c r="I12" s="27"/>
      <c r="J12" s="28">
        <f t="shared" si="0"/>
        <v>31.513333333333335</v>
      </c>
      <c r="K12" s="29">
        <f t="shared" si="1"/>
        <v>6.371438874644671</v>
      </c>
      <c r="L12" s="29">
        <f t="shared" si="2"/>
        <v>20.218232096397305</v>
      </c>
      <c r="M12" s="30">
        <f t="shared" si="3"/>
        <v>3655.5466666666666</v>
      </c>
      <c r="N12" s="31">
        <f t="shared" si="4"/>
        <v>31.513333333333332</v>
      </c>
      <c r="O12" s="30">
        <f t="shared" si="5"/>
        <v>31.51</v>
      </c>
      <c r="P12" s="32">
        <f t="shared" si="6"/>
        <v>3655.1600000000003</v>
      </c>
    </row>
    <row r="13" spans="1:16" s="18" customFormat="1" ht="24" customHeight="1">
      <c r="A13" s="23">
        <v>8</v>
      </c>
      <c r="B13" s="24" t="s">
        <v>26</v>
      </c>
      <c r="C13" s="25" t="s">
        <v>19</v>
      </c>
      <c r="D13" s="26">
        <v>118</v>
      </c>
      <c r="E13" s="27">
        <v>66.28</v>
      </c>
      <c r="F13" s="27">
        <v>51.42</v>
      </c>
      <c r="G13" s="27">
        <v>49.56</v>
      </c>
      <c r="H13" s="27"/>
      <c r="I13" s="27"/>
      <c r="J13" s="28">
        <f t="shared" si="0"/>
        <v>55.75333333333333</v>
      </c>
      <c r="K13" s="29">
        <f t="shared" si="1"/>
        <v>9.163674663219627</v>
      </c>
      <c r="L13" s="29">
        <f t="shared" si="2"/>
        <v>16.436101871134092</v>
      </c>
      <c r="M13" s="30">
        <f t="shared" si="3"/>
        <v>6578.893333333333</v>
      </c>
      <c r="N13" s="31">
        <f t="shared" si="4"/>
        <v>55.75333333333334</v>
      </c>
      <c r="O13" s="30">
        <f t="shared" si="5"/>
        <v>55.75</v>
      </c>
      <c r="P13" s="32">
        <f t="shared" si="6"/>
        <v>6578.5</v>
      </c>
    </row>
    <row r="14" spans="1:16" s="18" customFormat="1" ht="20.25" customHeight="1">
      <c r="A14" s="45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7"/>
      <c r="P14" s="32">
        <f>SUM(P6:P13)</f>
        <v>27980.64</v>
      </c>
    </row>
    <row r="15" spans="1:16" ht="25.5" customHeight="1">
      <c r="A15" s="44" t="s">
        <v>28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8" ht="21" customHeight="1">
      <c r="A16" s="38"/>
      <c r="B16" s="38"/>
      <c r="C16" s="11"/>
      <c r="D16" s="11"/>
      <c r="E16" s="15"/>
      <c r="F16" s="15"/>
      <c r="G16" s="15"/>
      <c r="H16" s="5"/>
    </row>
    <row r="17" spans="1:16" s="4" customFormat="1" ht="33" customHeight="1">
      <c r="A17" s="20"/>
      <c r="B17" s="35"/>
      <c r="C17" s="36"/>
      <c r="D17" s="36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</row>
    <row r="18" spans="1:16" s="4" customFormat="1" ht="38.25" customHeight="1">
      <c r="A18" s="6"/>
      <c r="B18" s="6"/>
      <c r="C18" s="13"/>
      <c r="D18" s="12"/>
      <c r="E18" s="16"/>
      <c r="F18" s="7"/>
      <c r="G18" s="17"/>
      <c r="H18" s="8" t="s">
        <v>11</v>
      </c>
      <c r="M18" s="33"/>
      <c r="N18" s="34"/>
      <c r="O18" s="34"/>
      <c r="P18" s="34"/>
    </row>
    <row r="19" ht="14.25" customHeight="1">
      <c r="B19" s="21"/>
    </row>
    <row r="20" ht="14.25" customHeight="1"/>
    <row r="21" ht="14.25" customHeight="1"/>
    <row r="22" ht="14.25" customHeight="1"/>
    <row r="23" ht="14.25" customHeight="1"/>
    <row r="24" ht="14.25" customHeight="1"/>
  </sheetData>
  <sheetProtection/>
  <mergeCells count="15">
    <mergeCell ref="M2:P2"/>
    <mergeCell ref="A15:P15"/>
    <mergeCell ref="D4:D5"/>
    <mergeCell ref="A14:O14"/>
    <mergeCell ref="E4:G4"/>
    <mergeCell ref="H4:I4"/>
    <mergeCell ref="J4:L4"/>
    <mergeCell ref="M4:P4"/>
    <mergeCell ref="M18:P18"/>
    <mergeCell ref="B17:P17"/>
    <mergeCell ref="A16:B16"/>
    <mergeCell ref="A3:P3"/>
    <mergeCell ref="A4:A5"/>
    <mergeCell ref="B4:B5"/>
    <mergeCell ref="C4:C5"/>
  </mergeCells>
  <printOptions/>
  <pageMargins left="0.2362204724409449" right="0.2362204724409449" top="0.7480314960629921" bottom="0.35433070866141736" header="0.31496062992125984" footer="0.31496062992125984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2022-03-04T08:13:10Z</cp:lastPrinted>
  <dcterms:created xsi:type="dcterms:W3CDTF">2014-01-15T18:15:09Z</dcterms:created>
  <dcterms:modified xsi:type="dcterms:W3CDTF">2022-03-15T04:27:54Z</dcterms:modified>
  <cp:category/>
  <cp:version/>
  <cp:contentType/>
  <cp:contentStatus/>
</cp:coreProperties>
</file>