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2001" sheetId="1" r:id="rId1"/>
    <sheet name="2017-4" sheetId="2" state="hidden" r:id="rId2"/>
    <sheet name="ТРУДОЗАТРАТЫ" sheetId="3" r:id="rId3"/>
  </sheets>
  <definedNames/>
  <calcPr fullCalcOnLoad="1"/>
</workbook>
</file>

<file path=xl/sharedStrings.xml><?xml version="1.0" encoding="utf-8"?>
<sst xmlns="http://schemas.openxmlformats.org/spreadsheetml/2006/main" count="119" uniqueCount="90">
  <si>
    <t>Заказчик</t>
  </si>
  <si>
    <t>(наименование организации)</t>
  </si>
  <si>
    <t>(ссылка на документ об утверждении)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</si>
  <si>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</si>
  <si>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</si>
  <si>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</si>
  <si>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</si>
  <si>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</si>
  <si>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</si>
  <si>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оборудования, мебели, инвентаря</t>
  </si>
  <si>
    <t>Итого по Главе 2</t>
  </si>
  <si>
    <t>Итого по Главам 1-9</t>
  </si>
  <si>
    <t>Итого по Главе 1-12</t>
  </si>
  <si>
    <t xml:space="preserve"> Заказчик </t>
  </si>
  <si>
    <t>прочих затрат</t>
  </si>
  <si>
    <t>Глава 2. Основные объекты строительства</t>
  </si>
  <si>
    <t>Итого по Главам 1-7</t>
  </si>
  <si>
    <t>Итого по главам 1-8</t>
  </si>
  <si>
    <t>Итого по Главе 1</t>
  </si>
  <si>
    <t xml:space="preserve">Сводный сметный расчет в сумме                </t>
  </si>
  <si>
    <t>тыс. руб.</t>
  </si>
  <si>
    <t xml:space="preserve">"Утвержден" </t>
  </si>
  <si>
    <t>«    »________________20__г.</t>
  </si>
  <si>
    <t>«     »________________20__г.</t>
  </si>
  <si>
    <t xml:space="preserve"> (наименование стройки) </t>
  </si>
  <si>
    <t>Глава 1. Подготовка территории строительства</t>
  </si>
  <si>
    <t xml:space="preserve"> Главный инженер института                                                                                         </t>
  </si>
  <si>
    <t xml:space="preserve"> Главный инженер проекта                                                                                           </t>
  </si>
  <si>
    <t>Н.Н. Фильченкова</t>
  </si>
  <si>
    <t xml:space="preserve"> Начальник сметного отдела                                                                                        </t>
  </si>
  <si>
    <t>монтажных работ</t>
  </si>
  <si>
    <t>В том числе возвратных сумм</t>
  </si>
  <si>
    <t>НДС 18 %</t>
  </si>
  <si>
    <t>Всего по сводному сметному расчету с учетом НДС</t>
  </si>
  <si>
    <t>НК РФ гл.21 ст.164 п.3</t>
  </si>
  <si>
    <t>Итого</t>
  </si>
  <si>
    <t>в том числе возвратных сумм с НДС от разборки конструкций</t>
  </si>
  <si>
    <t>в том числе возвратных сумм от разборки конструкций</t>
  </si>
  <si>
    <t>Д.А. Худяков</t>
  </si>
  <si>
    <t xml:space="preserve">Подготовительные работы </t>
  </si>
  <si>
    <t>А.А. Тюленева</t>
  </si>
  <si>
    <t>ТРУДОЗАТРАТЫ</t>
  </si>
  <si>
    <t xml:space="preserve">СВОДНЫЙ СМЕТНЫЙ РАСЧЕТ СТОИМОСТИ СТРОИТЕЛЬСТВА </t>
  </si>
  <si>
    <t>01-01</t>
  </si>
  <si>
    <t>02-01</t>
  </si>
  <si>
    <t xml:space="preserve">Дорожная одежда </t>
  </si>
  <si>
    <t>02-02</t>
  </si>
  <si>
    <t>Пересечения, примыкания, пандусы, заездные карманы</t>
  </si>
  <si>
    <t>Составлен в текущих ценах 4 квартала 2017 г.</t>
  </si>
  <si>
    <t>Ремонт улично-дорожной сети г. Новоалтайска. Ул.Анатолия от дома №29 до ул. Высоковольтной</t>
  </si>
  <si>
    <t>02-03</t>
  </si>
  <si>
    <t>Автобусная остановка</t>
  </si>
  <si>
    <t>Комитет ЖКГХЭТС</t>
  </si>
  <si>
    <t>01-02</t>
  </si>
  <si>
    <t>01-03</t>
  </si>
  <si>
    <t>Восстановление и ремонт колодцев</t>
  </si>
  <si>
    <t>Промывка систем канализации</t>
  </si>
  <si>
    <t xml:space="preserve"> Расчет 01-01-01</t>
  </si>
  <si>
    <t>ЛС01-02-01</t>
  </si>
  <si>
    <t xml:space="preserve"> Подготовительные работы </t>
  </si>
  <si>
    <t>Земляные работы</t>
  </si>
  <si>
    <t xml:space="preserve">ЛС02-01-01 </t>
  </si>
  <si>
    <t>ЛС 02-02-02</t>
  </si>
  <si>
    <t>ЛС 02-03-01</t>
  </si>
  <si>
    <t>ЛС02-04-01</t>
  </si>
  <si>
    <t xml:space="preserve"> Элементы обустройства</t>
  </si>
  <si>
    <t xml:space="preserve"> Разбивка и закрепление трассы</t>
  </si>
  <si>
    <t xml:space="preserve">Итого по сводному сметному расчету </t>
  </si>
  <si>
    <t>Составлен в ценах 2018г-4кв</t>
  </si>
  <si>
    <t xml:space="preserve"> Администрация города Рубцовска Алтайского края</t>
  </si>
  <si>
    <t xml:space="preserve">Ремонт улично-дорожной сети г.Рубцовске .Бульвар Победы от пр. Ленина до ул. Пролетарской. </t>
  </si>
  <si>
    <t>Примыкания, парковки и остановочные карманы</t>
  </si>
  <si>
    <t>Итого по Главам 1-2</t>
  </si>
  <si>
    <t>НДС 20 %</t>
  </si>
  <si>
    <t>С учетом индекса-дефлятора     К=1,049</t>
  </si>
  <si>
    <t>СОГЛАСОВАНО:</t>
  </si>
  <si>
    <t>УТВЕРЖДАЮ:</t>
  </si>
  <si>
    <t>Заместитель Главы Администрации</t>
  </si>
  <si>
    <t>Глава города Рубцовска</t>
  </si>
  <si>
    <t>города Рубцовска</t>
  </si>
  <si>
    <t>_____________________О.Г. Обухович</t>
  </si>
  <si>
    <t>_____________________Д.З. Фельдман</t>
  </si>
  <si>
    <t>" _____ " ________________ 2020 г.</t>
  </si>
  <si>
    <t>"____" ______________2020 г.</t>
  </si>
  <si>
    <t xml:space="preserve">Ведущий специалист                                                                                     </t>
  </si>
  <si>
    <t>Главный специалист</t>
  </si>
  <si>
    <t>Начальник отдела дорожного хозяйства, благоустройства и экологии</t>
  </si>
  <si>
    <t>В.Е. Рощупкина</t>
  </si>
  <si>
    <t>В.Т. Зоткин</t>
  </si>
  <si>
    <t>А.В. Саженин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</si>
</sst>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  <numFmt numFmtId="197" formatCode="#,##0.00&quot;р.&quot;"/>
    <numFmt numFmtId="198" formatCode="000000"/>
    <numFmt numFmtId="199" formatCode="0.0000000"/>
    <numFmt numFmtId="200" formatCode="0.000000"/>
    <numFmt numFmtId="201" formatCode="#,##0.00_р_."/>
  </numFmts>
  <fonts count="47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201" fontId="1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46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7" fillId="0" borderId="0" xfId="54" applyFont="1" applyAlignment="1">
      <alignment horizontal="left" vertical="top" wrapText="1"/>
      <protection/>
    </xf>
    <xf numFmtId="0" fontId="27" fillId="0" borderId="0" xfId="54" applyFont="1" applyAlignment="1">
      <alignment horizontal="center" vertical="top" wrapText="1"/>
      <protection/>
    </xf>
    <xf numFmtId="0" fontId="0" fillId="0" borderId="0" xfId="54" applyFont="1">
      <alignment/>
      <protection/>
    </xf>
    <xf numFmtId="49" fontId="28" fillId="0" borderId="0" xfId="54" applyNumberFormat="1" applyFont="1" applyAlignment="1">
      <alignment horizontal="left" vertical="top"/>
      <protection/>
    </xf>
    <xf numFmtId="0" fontId="28" fillId="0" borderId="0" xfId="54" applyFont="1" applyAlignment="1">
      <alignment horizontal="left" vertical="top"/>
      <protection/>
    </xf>
    <xf numFmtId="0" fontId="4" fillId="0" borderId="0" xfId="54" applyFont="1" applyAlignment="1">
      <alignment horizontal="right" vertical="top"/>
      <protection/>
    </xf>
    <xf numFmtId="49" fontId="4" fillId="0" borderId="0" xfId="54" applyNumberFormat="1" applyFont="1" applyAlignment="1">
      <alignment horizontal="left" vertical="top"/>
      <protection/>
    </xf>
    <xf numFmtId="0" fontId="4" fillId="0" borderId="0" xfId="54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43</xdr:row>
      <xdr:rowOff>104775</xdr:rowOff>
    </xdr:from>
    <xdr:to>
      <xdr:col>3</xdr:col>
      <xdr:colOff>361950</xdr:colOff>
      <xdr:row>46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97345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3133725</xdr:colOff>
      <xdr:row>46</xdr:row>
      <xdr:rowOff>47625</xdr:rowOff>
    </xdr:from>
    <xdr:to>
      <xdr:col>3</xdr:col>
      <xdr:colOff>123825</xdr:colOff>
      <xdr:row>48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0277475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2981325</xdr:colOff>
      <xdr:row>48</xdr:row>
      <xdr:rowOff>28575</xdr:rowOff>
    </xdr:from>
    <xdr:to>
      <xdr:col>3</xdr:col>
      <xdr:colOff>371475</xdr:colOff>
      <xdr:row>50</xdr:row>
      <xdr:rowOff>76200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10658475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72"/>
  <sheetViews>
    <sheetView tabSelected="1" zoomScale="85" zoomScaleNormal="85" zoomScalePageLayoutView="0" workbookViewId="0" topLeftCell="A34">
      <selection activeCell="B61" sqref="B61:F66"/>
    </sheetView>
  </sheetViews>
  <sheetFormatPr defaultColWidth="9.140625" defaultRowHeight="12.75"/>
  <cols>
    <col min="1" max="1" width="5.00390625" style="8" customWidth="1"/>
    <col min="2" max="2" width="17.00390625" style="8" customWidth="1"/>
    <col min="3" max="3" width="52.57421875" style="13" customWidth="1"/>
    <col min="4" max="5" width="13.7109375" style="14" customWidth="1"/>
    <col min="6" max="6" width="12.00390625" style="14" customWidth="1"/>
    <col min="7" max="7" width="12.28125" style="14" customWidth="1"/>
    <col min="8" max="8" width="13.7109375" style="14" customWidth="1"/>
    <col min="9" max="9" width="9.140625" style="9" customWidth="1"/>
    <col min="10" max="10" width="8.8515625" style="9" customWidth="1"/>
    <col min="11" max="11" width="9.140625" style="9" customWidth="1"/>
    <col min="12" max="16384" width="9.140625" style="9" customWidth="1"/>
  </cols>
  <sheetData>
    <row r="2" spans="2:8" ht="15.75">
      <c r="B2" s="54" t="s">
        <v>75</v>
      </c>
      <c r="C2" s="51"/>
      <c r="D2" s="52"/>
      <c r="E2" s="55" t="s">
        <v>76</v>
      </c>
      <c r="F2" s="56"/>
      <c r="G2" s="56"/>
      <c r="H2" s="53"/>
    </row>
    <row r="3" spans="2:8" ht="15.75">
      <c r="B3" s="57" t="s">
        <v>77</v>
      </c>
      <c r="C3" s="51"/>
      <c r="D3" s="52"/>
      <c r="E3" s="58" t="s">
        <v>78</v>
      </c>
      <c r="F3" s="56"/>
      <c r="G3" s="56"/>
      <c r="H3" s="53"/>
    </row>
    <row r="4" spans="2:8" ht="15.75">
      <c r="B4" s="57" t="s">
        <v>79</v>
      </c>
      <c r="C4" s="51"/>
      <c r="D4" s="52"/>
      <c r="E4" s="56"/>
      <c r="F4" s="56"/>
      <c r="G4" s="56"/>
      <c r="H4" s="53"/>
    </row>
    <row r="5" spans="2:8" ht="15.75">
      <c r="B5" s="57" t="s">
        <v>80</v>
      </c>
      <c r="C5" s="51"/>
      <c r="D5" s="52"/>
      <c r="E5" s="58" t="s">
        <v>81</v>
      </c>
      <c r="F5" s="56"/>
      <c r="G5" s="56"/>
      <c r="H5" s="53"/>
    </row>
    <row r="6" spans="2:8" ht="15.75">
      <c r="B6" s="57" t="s">
        <v>82</v>
      </c>
      <c r="C6" s="51"/>
      <c r="D6" s="52"/>
      <c r="E6" s="58" t="s">
        <v>83</v>
      </c>
      <c r="F6" s="56"/>
      <c r="G6" s="56"/>
      <c r="H6" s="53"/>
    </row>
    <row r="8" spans="2:8" ht="15.75">
      <c r="B8" s="6" t="s">
        <v>0</v>
      </c>
      <c r="C8" s="44" t="s">
        <v>69</v>
      </c>
      <c r="D8" s="44"/>
      <c r="E8" s="44"/>
      <c r="F8" s="44"/>
      <c r="G8" s="44"/>
      <c r="H8" s="44"/>
    </row>
    <row r="9" spans="2:8" ht="12" customHeight="1">
      <c r="B9" s="18"/>
      <c r="C9" s="45" t="s">
        <v>1</v>
      </c>
      <c r="D9" s="45"/>
      <c r="E9" s="45"/>
      <c r="F9" s="45"/>
      <c r="G9" s="45"/>
      <c r="H9" s="45"/>
    </row>
    <row r="10" spans="2:8" ht="15.75">
      <c r="B10" s="18"/>
      <c r="C10" s="10"/>
      <c r="D10" s="10"/>
      <c r="E10" s="10"/>
      <c r="F10" s="10"/>
      <c r="G10" s="10"/>
      <c r="H10" s="10"/>
    </row>
    <row r="11" spans="2:8" ht="15.75">
      <c r="B11" s="13"/>
      <c r="C11" s="6"/>
      <c r="D11" s="11"/>
      <c r="E11" s="12"/>
      <c r="F11" s="11"/>
      <c r="G11" s="11"/>
      <c r="H11" s="11"/>
    </row>
    <row r="12" spans="4:8" ht="16.5" customHeight="1">
      <c r="D12" s="11"/>
      <c r="E12" s="12"/>
      <c r="F12" s="11"/>
      <c r="G12" s="11"/>
      <c r="H12" s="11"/>
    </row>
    <row r="13" spans="2:8" ht="15.75">
      <c r="B13" s="37" t="s">
        <v>19</v>
      </c>
      <c r="C13" s="37"/>
      <c r="D13" s="20">
        <f>H58</f>
        <v>27130.954164</v>
      </c>
      <c r="E13" s="11" t="s">
        <v>20</v>
      </c>
      <c r="F13" s="11"/>
      <c r="G13" s="11"/>
      <c r="H13" s="11"/>
    </row>
    <row r="14" spans="2:8" ht="15.75">
      <c r="B14" s="37" t="s">
        <v>31</v>
      </c>
      <c r="C14" s="37"/>
      <c r="D14" s="20">
        <f>H59</f>
        <v>14.51</v>
      </c>
      <c r="E14" s="11" t="s">
        <v>20</v>
      </c>
      <c r="F14" s="11"/>
      <c r="G14" s="11"/>
      <c r="H14" s="11"/>
    </row>
    <row r="15" spans="2:8" ht="21.75" customHeight="1">
      <c r="B15" s="46"/>
      <c r="C15" s="46"/>
      <c r="D15" s="46"/>
      <c r="E15" s="46"/>
      <c r="F15" s="46"/>
      <c r="G15" s="46"/>
      <c r="H15" s="46"/>
    </row>
    <row r="16" spans="2:8" ht="15.75">
      <c r="B16" s="45" t="s">
        <v>2</v>
      </c>
      <c r="C16" s="45"/>
      <c r="D16" s="45"/>
      <c r="E16" s="45"/>
      <c r="F16" s="45"/>
      <c r="G16" s="45"/>
      <c r="H16" s="45"/>
    </row>
    <row r="17" spans="4:8" ht="15.75">
      <c r="D17" s="11"/>
      <c r="E17" s="12"/>
      <c r="F17" s="11"/>
      <c r="G17" s="11"/>
      <c r="H17" s="11"/>
    </row>
    <row r="18" spans="2:8" ht="15.75">
      <c r="B18" s="37" t="s">
        <v>23</v>
      </c>
      <c r="C18" s="37"/>
      <c r="H18" s="11"/>
    </row>
    <row r="19" spans="7:8" ht="15.75">
      <c r="G19" s="11"/>
      <c r="H19" s="11"/>
    </row>
    <row r="20" spans="1:8" ht="15.75" customHeight="1">
      <c r="A20" s="39" t="s">
        <v>42</v>
      </c>
      <c r="B20" s="39"/>
      <c r="C20" s="39"/>
      <c r="D20" s="39"/>
      <c r="E20" s="39"/>
      <c r="F20" s="39"/>
      <c r="G20" s="39"/>
      <c r="H20" s="39"/>
    </row>
    <row r="21" spans="1:8" ht="33" customHeight="1">
      <c r="A21" s="40" t="s">
        <v>70</v>
      </c>
      <c r="B21" s="40"/>
      <c r="C21" s="40"/>
      <c r="D21" s="40"/>
      <c r="E21" s="40"/>
      <c r="F21" s="40"/>
      <c r="G21" s="40"/>
      <c r="H21" s="40"/>
    </row>
    <row r="22" spans="1:8" ht="15.75" customHeight="1">
      <c r="A22" s="47" t="s">
        <v>24</v>
      </c>
      <c r="B22" s="47"/>
      <c r="C22" s="47"/>
      <c r="D22" s="47"/>
      <c r="E22" s="47"/>
      <c r="F22" s="47"/>
      <c r="G22" s="47"/>
      <c r="H22" s="47"/>
    </row>
    <row r="23" spans="1:8" ht="15.75">
      <c r="A23" s="44" t="s">
        <v>68</v>
      </c>
      <c r="B23" s="44"/>
      <c r="C23" s="44"/>
      <c r="D23" s="15"/>
      <c r="E23" s="11"/>
      <c r="F23" s="11"/>
      <c r="G23" s="11"/>
      <c r="H23" s="11" t="s">
        <v>20</v>
      </c>
    </row>
    <row r="24" spans="1:8" ht="16.5" customHeight="1">
      <c r="A24" s="38" t="s">
        <v>3</v>
      </c>
      <c r="B24" s="38" t="s">
        <v>4</v>
      </c>
      <c r="C24" s="38" t="s">
        <v>5</v>
      </c>
      <c r="D24" s="38" t="s">
        <v>6</v>
      </c>
      <c r="E24" s="38"/>
      <c r="F24" s="38"/>
      <c r="G24" s="38"/>
      <c r="H24" s="38" t="s">
        <v>7</v>
      </c>
    </row>
    <row r="25" spans="1:8" ht="15" customHeight="1">
      <c r="A25" s="38"/>
      <c r="B25" s="38"/>
      <c r="C25" s="38"/>
      <c r="D25" s="38" t="s">
        <v>8</v>
      </c>
      <c r="E25" s="38" t="s">
        <v>30</v>
      </c>
      <c r="F25" s="48" t="s">
        <v>9</v>
      </c>
      <c r="G25" s="38" t="s">
        <v>14</v>
      </c>
      <c r="H25" s="38"/>
    </row>
    <row r="26" spans="1:8" ht="15" customHeight="1">
      <c r="A26" s="38"/>
      <c r="B26" s="38"/>
      <c r="C26" s="38"/>
      <c r="D26" s="38"/>
      <c r="E26" s="38"/>
      <c r="F26" s="49"/>
      <c r="G26" s="38"/>
      <c r="H26" s="38"/>
    </row>
    <row r="27" spans="1:8" ht="15.75">
      <c r="A27" s="38"/>
      <c r="B27" s="38"/>
      <c r="C27" s="38"/>
      <c r="D27" s="38"/>
      <c r="E27" s="38"/>
      <c r="F27" s="50"/>
      <c r="G27" s="38"/>
      <c r="H27" s="38"/>
    </row>
    <row r="28" spans="1:8" ht="15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>
        <v>8</v>
      </c>
    </row>
    <row r="29" spans="1:8" ht="15.75">
      <c r="A29" s="7"/>
      <c r="B29" s="7"/>
      <c r="C29" s="1" t="s">
        <v>25</v>
      </c>
      <c r="D29" s="31"/>
      <c r="E29" s="31"/>
      <c r="F29" s="31"/>
      <c r="G29" s="31"/>
      <c r="H29" s="31"/>
    </row>
    <row r="30" spans="1:8" ht="31.5">
      <c r="A30" s="7">
        <v>1</v>
      </c>
      <c r="B30" s="28" t="s">
        <v>57</v>
      </c>
      <c r="C30" s="29" t="s">
        <v>66</v>
      </c>
      <c r="D30" s="31"/>
      <c r="E30" s="31"/>
      <c r="F30" s="31"/>
      <c r="G30" s="31">
        <f>H30</f>
        <v>57.74</v>
      </c>
      <c r="H30" s="31">
        <v>57.74</v>
      </c>
    </row>
    <row r="31" spans="1:9" ht="15.75">
      <c r="A31" s="7">
        <v>2</v>
      </c>
      <c r="B31" s="28" t="s">
        <v>58</v>
      </c>
      <c r="C31" s="29" t="s">
        <v>59</v>
      </c>
      <c r="D31" s="31">
        <f>H31-G31-E31</f>
        <v>613.25</v>
      </c>
      <c r="E31" s="31"/>
      <c r="F31" s="31"/>
      <c r="G31" s="31"/>
      <c r="H31" s="31">
        <v>613.25</v>
      </c>
      <c r="I31" s="36"/>
    </row>
    <row r="32" spans="1:9" ht="15.75">
      <c r="A32" s="7">
        <v>3</v>
      </c>
      <c r="B32" s="7"/>
      <c r="C32" s="30" t="s">
        <v>18</v>
      </c>
      <c r="D32" s="32">
        <f>SUM(D30:D31)</f>
        <v>613.25</v>
      </c>
      <c r="E32" s="32"/>
      <c r="F32" s="32"/>
      <c r="G32" s="32">
        <f>SUM(G30:G31)</f>
        <v>57.74</v>
      </c>
      <c r="H32" s="32">
        <f>SUM(H30:H31)</f>
        <v>670.99</v>
      </c>
      <c r="I32" s="36"/>
    </row>
    <row r="33" spans="1:9" ht="15.75">
      <c r="A33" s="7"/>
      <c r="B33" s="7"/>
      <c r="C33" s="30"/>
      <c r="D33" s="32"/>
      <c r="E33" s="32"/>
      <c r="F33" s="32"/>
      <c r="G33" s="32"/>
      <c r="H33" s="32"/>
      <c r="I33" s="36"/>
    </row>
    <row r="34" spans="1:9" ht="15.75">
      <c r="A34" s="3"/>
      <c r="B34" s="4"/>
      <c r="C34" s="30" t="s">
        <v>15</v>
      </c>
      <c r="D34" s="31"/>
      <c r="E34" s="31"/>
      <c r="F34" s="31"/>
      <c r="G34" s="31"/>
      <c r="H34" s="31"/>
      <c r="I34" s="36"/>
    </row>
    <row r="35" spans="1:9" ht="15.75">
      <c r="A35" s="4">
        <v>4</v>
      </c>
      <c r="B35" s="4" t="s">
        <v>61</v>
      </c>
      <c r="C35" s="5" t="s">
        <v>60</v>
      </c>
      <c r="D35" s="31">
        <f>H35</f>
        <v>310.36</v>
      </c>
      <c r="E35" s="31"/>
      <c r="F35" s="31"/>
      <c r="G35" s="31"/>
      <c r="H35" s="31">
        <v>310.36</v>
      </c>
      <c r="I35" s="36"/>
    </row>
    <row r="36" spans="1:9" ht="15.75">
      <c r="A36" s="4">
        <v>5</v>
      </c>
      <c r="B36" s="28" t="s">
        <v>62</v>
      </c>
      <c r="C36" s="29" t="s">
        <v>45</v>
      </c>
      <c r="D36" s="31">
        <f>H36</f>
        <v>12946.88</v>
      </c>
      <c r="E36" s="31"/>
      <c r="F36" s="31"/>
      <c r="G36" s="31"/>
      <c r="H36" s="31">
        <v>12946.88</v>
      </c>
      <c r="I36" s="36"/>
    </row>
    <row r="37" spans="1:9" ht="15.75">
      <c r="A37" s="4">
        <v>6</v>
      </c>
      <c r="B37" s="28" t="s">
        <v>63</v>
      </c>
      <c r="C37" s="29" t="s">
        <v>71</v>
      </c>
      <c r="D37" s="31">
        <f>H37</f>
        <v>3209.33</v>
      </c>
      <c r="E37" s="31"/>
      <c r="F37" s="31"/>
      <c r="G37" s="31"/>
      <c r="H37" s="31">
        <v>3209.33</v>
      </c>
      <c r="I37" s="36"/>
    </row>
    <row r="38" spans="1:9" ht="15.75">
      <c r="A38" s="4">
        <v>7</v>
      </c>
      <c r="B38" s="28" t="s">
        <v>64</v>
      </c>
      <c r="C38" s="29" t="s">
        <v>65</v>
      </c>
      <c r="D38" s="31">
        <f>H38-F38</f>
        <v>4415.47</v>
      </c>
      <c r="E38" s="31"/>
      <c r="F38" s="31"/>
      <c r="G38" s="31"/>
      <c r="H38" s="31">
        <v>4415.47</v>
      </c>
      <c r="I38" s="36"/>
    </row>
    <row r="39" spans="1:10" ht="15.75">
      <c r="A39" s="4">
        <v>8</v>
      </c>
      <c r="B39" s="4"/>
      <c r="C39" s="30" t="s">
        <v>10</v>
      </c>
      <c r="D39" s="32">
        <f>SUM(D35:D38)</f>
        <v>20882.04</v>
      </c>
      <c r="E39" s="32"/>
      <c r="F39" s="32"/>
      <c r="G39" s="32"/>
      <c r="H39" s="32">
        <f>SUM(H35:H38)</f>
        <v>20882.04</v>
      </c>
      <c r="I39" s="36"/>
      <c r="J39" s="35"/>
    </row>
    <row r="40" spans="1:11" ht="15.75">
      <c r="A40" s="4">
        <v>9</v>
      </c>
      <c r="B40" s="4"/>
      <c r="C40" s="30" t="s">
        <v>72</v>
      </c>
      <c r="D40" s="31">
        <f>D39+D32</f>
        <v>21495.29</v>
      </c>
      <c r="E40" s="31"/>
      <c r="F40" s="31"/>
      <c r="G40" s="31">
        <f>G39+G32</f>
        <v>57.74</v>
      </c>
      <c r="H40" s="31">
        <f>H39+H32</f>
        <v>21553.030000000002</v>
      </c>
      <c r="I40" s="36"/>
      <c r="J40" s="2"/>
      <c r="K40" s="19"/>
    </row>
    <row r="41" spans="1:11" ht="15.75" hidden="1">
      <c r="A41" s="4"/>
      <c r="B41" s="27"/>
      <c r="C41" s="30"/>
      <c r="D41" s="31"/>
      <c r="E41" s="31"/>
      <c r="F41" s="31"/>
      <c r="G41" s="31"/>
      <c r="H41" s="31"/>
      <c r="I41" s="36"/>
      <c r="J41" s="2"/>
      <c r="K41" s="19"/>
    </row>
    <row r="42" spans="1:10" ht="15.75" hidden="1">
      <c r="A42" s="4"/>
      <c r="B42" s="4"/>
      <c r="C42" s="30"/>
      <c r="D42" s="31"/>
      <c r="E42" s="31"/>
      <c r="F42" s="31"/>
      <c r="G42" s="31"/>
      <c r="H42" s="31"/>
      <c r="I42" s="36"/>
      <c r="J42" s="17"/>
    </row>
    <row r="43" spans="1:10" ht="15.75" hidden="1">
      <c r="A43" s="4"/>
      <c r="B43" s="4"/>
      <c r="C43" s="30"/>
      <c r="D43" s="31"/>
      <c r="E43" s="31"/>
      <c r="F43" s="31"/>
      <c r="G43" s="31"/>
      <c r="H43" s="31"/>
      <c r="I43" s="36"/>
      <c r="J43" s="17"/>
    </row>
    <row r="44" spans="1:10" ht="15.75" hidden="1">
      <c r="A44" s="4"/>
      <c r="B44" s="4"/>
      <c r="C44" s="33"/>
      <c r="D44" s="31"/>
      <c r="E44" s="31"/>
      <c r="F44" s="31"/>
      <c r="G44" s="34"/>
      <c r="H44" s="34"/>
      <c r="I44" s="36"/>
      <c r="J44" s="17"/>
    </row>
    <row r="45" spans="1:10" ht="15.75" hidden="1">
      <c r="A45" s="4"/>
      <c r="B45" s="4"/>
      <c r="C45" s="30"/>
      <c r="D45" s="31"/>
      <c r="E45" s="31"/>
      <c r="F45" s="31"/>
      <c r="G45" s="31"/>
      <c r="H45" s="31"/>
      <c r="I45" s="36"/>
      <c r="J45" s="17"/>
    </row>
    <row r="46" spans="1:10" ht="101.25" customHeight="1" hidden="1">
      <c r="A46" s="4"/>
      <c r="B46" s="4"/>
      <c r="C46" s="41"/>
      <c r="D46" s="42"/>
      <c r="E46" s="42"/>
      <c r="F46" s="42"/>
      <c r="G46" s="42"/>
      <c r="H46" s="43"/>
      <c r="I46" s="36"/>
      <c r="J46" s="17"/>
    </row>
    <row r="47" spans="1:10" ht="33.75" customHeight="1" hidden="1">
      <c r="A47" s="4"/>
      <c r="B47" s="4"/>
      <c r="C47" s="5"/>
      <c r="D47" s="31"/>
      <c r="E47" s="31"/>
      <c r="F47" s="31"/>
      <c r="G47" s="31"/>
      <c r="H47" s="31"/>
      <c r="I47" s="36"/>
      <c r="J47" s="17"/>
    </row>
    <row r="48" spans="1:10" ht="15.75" hidden="1">
      <c r="A48" s="4"/>
      <c r="B48" s="4"/>
      <c r="C48" s="30"/>
      <c r="D48" s="31"/>
      <c r="E48" s="31"/>
      <c r="F48" s="31"/>
      <c r="G48" s="31"/>
      <c r="H48" s="31"/>
      <c r="I48" s="36"/>
      <c r="J48" s="17"/>
    </row>
    <row r="49" spans="1:10" ht="15.75" hidden="1">
      <c r="A49" s="4"/>
      <c r="B49" s="27"/>
      <c r="C49" s="30"/>
      <c r="D49" s="31"/>
      <c r="E49" s="31"/>
      <c r="F49" s="31"/>
      <c r="G49" s="31"/>
      <c r="H49" s="31"/>
      <c r="I49" s="36"/>
      <c r="J49" s="17"/>
    </row>
    <row r="50" spans="1:10" ht="15.75" hidden="1">
      <c r="A50" s="4"/>
      <c r="B50" s="27"/>
      <c r="C50" s="30"/>
      <c r="D50" s="31"/>
      <c r="E50" s="31"/>
      <c r="F50" s="31"/>
      <c r="G50" s="31"/>
      <c r="H50" s="31"/>
      <c r="I50" s="36"/>
      <c r="J50" s="17"/>
    </row>
    <row r="51" spans="1:10" ht="15.75" hidden="1">
      <c r="A51" s="4"/>
      <c r="B51" s="27"/>
      <c r="C51" s="30"/>
      <c r="D51" s="31"/>
      <c r="E51" s="31"/>
      <c r="F51" s="31"/>
      <c r="G51" s="31"/>
      <c r="H51" s="31"/>
      <c r="I51" s="36"/>
      <c r="J51" s="17"/>
    </row>
    <row r="52" spans="1:10" ht="15.75" hidden="1">
      <c r="A52" s="4"/>
      <c r="B52" s="27"/>
      <c r="C52" s="30"/>
      <c r="D52" s="31"/>
      <c r="E52" s="31"/>
      <c r="F52" s="31"/>
      <c r="G52" s="31"/>
      <c r="H52" s="31"/>
      <c r="I52" s="36"/>
      <c r="J52" s="17"/>
    </row>
    <row r="53" spans="1:10" ht="15.75" hidden="1">
      <c r="A53" s="4"/>
      <c r="B53" s="27"/>
      <c r="C53" s="30"/>
      <c r="D53" s="31"/>
      <c r="E53" s="31"/>
      <c r="F53" s="31"/>
      <c r="G53" s="31"/>
      <c r="H53" s="31"/>
      <c r="I53" s="36"/>
      <c r="J53" s="17"/>
    </row>
    <row r="54" spans="1:10" ht="15.75" hidden="1">
      <c r="A54" s="4"/>
      <c r="B54" s="27"/>
      <c r="C54" s="30"/>
      <c r="D54" s="31"/>
      <c r="E54" s="31"/>
      <c r="F54" s="31"/>
      <c r="G54" s="31"/>
      <c r="H54" s="31"/>
      <c r="I54" s="36"/>
      <c r="J54" s="17"/>
    </row>
    <row r="55" spans="1:9" ht="15.75">
      <c r="A55" s="4">
        <v>10</v>
      </c>
      <c r="B55" s="4"/>
      <c r="C55" s="30" t="s">
        <v>67</v>
      </c>
      <c r="D55" s="32">
        <f>D40</f>
        <v>21495.29</v>
      </c>
      <c r="E55" s="32"/>
      <c r="F55" s="32"/>
      <c r="G55" s="32">
        <f>G40</f>
        <v>57.74</v>
      </c>
      <c r="H55" s="32">
        <f>H40</f>
        <v>21553.030000000002</v>
      </c>
      <c r="I55" s="36"/>
    </row>
    <row r="56" spans="1:9" ht="15.75">
      <c r="A56" s="4"/>
      <c r="B56" s="4"/>
      <c r="C56" s="30" t="s">
        <v>74</v>
      </c>
      <c r="D56" s="32"/>
      <c r="E56" s="32"/>
      <c r="F56" s="32"/>
      <c r="G56" s="32"/>
      <c r="H56" s="32">
        <f>H55*1.049</f>
        <v>22609.12847</v>
      </c>
      <c r="I56" s="36"/>
    </row>
    <row r="57" spans="1:9" ht="31.5">
      <c r="A57" s="4">
        <v>11</v>
      </c>
      <c r="B57" s="4" t="s">
        <v>34</v>
      </c>
      <c r="C57" s="30" t="s">
        <v>73</v>
      </c>
      <c r="D57" s="31">
        <f>H57-G57-F57-E57</f>
        <v>4511.432494</v>
      </c>
      <c r="E57" s="31"/>
      <c r="F57" s="31"/>
      <c r="G57" s="31">
        <f>0.18*G55</f>
        <v>10.3932</v>
      </c>
      <c r="H57" s="31">
        <f>0.2*H56</f>
        <v>4521.825694</v>
      </c>
      <c r="I57" s="36"/>
    </row>
    <row r="58" spans="1:9" ht="31.5">
      <c r="A58" s="4">
        <v>10</v>
      </c>
      <c r="B58" s="4"/>
      <c r="C58" s="30" t="s">
        <v>33</v>
      </c>
      <c r="D58" s="32">
        <f>D57+D55</f>
        <v>26006.722494</v>
      </c>
      <c r="E58" s="32"/>
      <c r="F58" s="32"/>
      <c r="G58" s="32">
        <f>G57+G55</f>
        <v>68.1332</v>
      </c>
      <c r="H58" s="32">
        <f>H57+H56</f>
        <v>27130.954164</v>
      </c>
      <c r="I58" s="36"/>
    </row>
    <row r="59" spans="1:8" ht="31.5">
      <c r="A59" s="4">
        <v>13</v>
      </c>
      <c r="B59" s="4"/>
      <c r="C59" s="5" t="s">
        <v>37</v>
      </c>
      <c r="D59" s="31">
        <v>14.51</v>
      </c>
      <c r="E59" s="31"/>
      <c r="F59" s="31"/>
      <c r="G59" s="31"/>
      <c r="H59" s="31">
        <v>14.51</v>
      </c>
    </row>
    <row r="60" spans="1:8" ht="15.75">
      <c r="A60" s="21"/>
      <c r="B60" s="21"/>
      <c r="C60" s="6"/>
      <c r="D60" s="22"/>
      <c r="E60" s="22"/>
      <c r="F60" s="22"/>
      <c r="G60" s="22"/>
      <c r="H60" s="22"/>
    </row>
    <row r="61" spans="2:6" ht="15.75">
      <c r="B61" s="37" t="s">
        <v>84</v>
      </c>
      <c r="C61" s="37"/>
      <c r="E61" s="37" t="s">
        <v>87</v>
      </c>
      <c r="F61" s="37"/>
    </row>
    <row r="63" spans="2:6" ht="15.75">
      <c r="B63" s="37" t="s">
        <v>85</v>
      </c>
      <c r="C63" s="37"/>
      <c r="D63" s="13"/>
      <c r="E63" s="37" t="s">
        <v>88</v>
      </c>
      <c r="F63" s="37"/>
    </row>
    <row r="64" spans="2:6" ht="15.75">
      <c r="B64" s="60"/>
      <c r="C64" s="59"/>
      <c r="D64" s="13"/>
      <c r="E64" s="13"/>
      <c r="F64" s="13"/>
    </row>
    <row r="65" spans="2:6" ht="15.75">
      <c r="B65" s="37" t="s">
        <v>86</v>
      </c>
      <c r="C65" s="37"/>
      <c r="D65" s="13"/>
      <c r="E65" s="37" t="s">
        <v>89</v>
      </c>
      <c r="F65" s="37"/>
    </row>
    <row r="67" spans="2:3" ht="15.75">
      <c r="B67" s="60"/>
      <c r="C67" s="59"/>
    </row>
    <row r="68" spans="2:3" ht="15.75">
      <c r="B68" s="61"/>
      <c r="C68" s="59"/>
    </row>
    <row r="69" spans="2:3" ht="15.75">
      <c r="B69" s="62"/>
      <c r="C69" s="59"/>
    </row>
    <row r="70" spans="2:3" ht="15.75">
      <c r="B70" s="62"/>
      <c r="C70" s="59"/>
    </row>
    <row r="71" spans="2:3" ht="15.75">
      <c r="B71" s="62"/>
      <c r="C71" s="59"/>
    </row>
    <row r="72" spans="2:3" ht="15.75">
      <c r="B72" s="61"/>
      <c r="C72" s="59"/>
    </row>
  </sheetData>
  <sheetProtection/>
  <mergeCells count="27">
    <mergeCell ref="B16:H16"/>
    <mergeCell ref="A22:H22"/>
    <mergeCell ref="A23:C23"/>
    <mergeCell ref="H24:H27"/>
    <mergeCell ref="F25:F27"/>
    <mergeCell ref="G25:G27"/>
    <mergeCell ref="A24:A27"/>
    <mergeCell ref="B24:B27"/>
    <mergeCell ref="D25:D27"/>
    <mergeCell ref="E65:F65"/>
    <mergeCell ref="E61:F61"/>
    <mergeCell ref="C8:H8"/>
    <mergeCell ref="C9:H9"/>
    <mergeCell ref="B15:H15"/>
    <mergeCell ref="B13:C13"/>
    <mergeCell ref="B14:C14"/>
    <mergeCell ref="B65:C65"/>
    <mergeCell ref="B61:C61"/>
    <mergeCell ref="B63:C63"/>
    <mergeCell ref="E63:F63"/>
    <mergeCell ref="C24:C27"/>
    <mergeCell ref="D24:G24"/>
    <mergeCell ref="B18:C18"/>
    <mergeCell ref="A20:H20"/>
    <mergeCell ref="A21:H21"/>
    <mergeCell ref="C46:H46"/>
    <mergeCell ref="E25:E2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51"/>
  <sheetViews>
    <sheetView zoomScalePageLayoutView="0" workbookViewId="0" topLeftCell="A15">
      <selection activeCell="D33" sqref="D33"/>
    </sheetView>
  </sheetViews>
  <sheetFormatPr defaultColWidth="9.140625" defaultRowHeight="12.75"/>
  <cols>
    <col min="1" max="1" width="5.00390625" style="8" customWidth="1"/>
    <col min="2" max="2" width="17.00390625" style="8" customWidth="1"/>
    <col min="3" max="3" width="53.140625" style="13" customWidth="1"/>
    <col min="4" max="5" width="13.7109375" style="14" customWidth="1"/>
    <col min="6" max="6" width="12.00390625" style="14" customWidth="1"/>
    <col min="7" max="7" width="12.28125" style="14" customWidth="1"/>
    <col min="8" max="8" width="13.7109375" style="14" customWidth="1"/>
    <col min="9" max="9" width="9.140625" style="9" customWidth="1"/>
    <col min="10" max="10" width="18.421875" style="9" hidden="1" customWidth="1"/>
    <col min="11" max="16384" width="9.140625" style="9" customWidth="1"/>
  </cols>
  <sheetData>
    <row r="1" spans="2:8" ht="15.75" customHeight="1">
      <c r="B1" s="6" t="s">
        <v>0</v>
      </c>
      <c r="C1" s="44" t="s">
        <v>52</v>
      </c>
      <c r="D1" s="44"/>
      <c r="E1" s="44"/>
      <c r="F1" s="44"/>
      <c r="G1" s="44"/>
      <c r="H1" s="44"/>
    </row>
    <row r="2" spans="2:8" ht="12" customHeight="1">
      <c r="B2" s="18"/>
      <c r="C2" s="45" t="s">
        <v>1</v>
      </c>
      <c r="D2" s="45"/>
      <c r="E2" s="45"/>
      <c r="F2" s="45"/>
      <c r="G2" s="45"/>
      <c r="H2" s="45"/>
    </row>
    <row r="3" spans="2:8" ht="15.75">
      <c r="B3" s="18"/>
      <c r="C3" s="10"/>
      <c r="D3" s="10"/>
      <c r="E3" s="10"/>
      <c r="F3" s="10"/>
      <c r="G3" s="10"/>
      <c r="H3" s="10"/>
    </row>
    <row r="4" spans="2:8" ht="15.75">
      <c r="B4" s="13" t="s">
        <v>21</v>
      </c>
      <c r="C4" s="6" t="s">
        <v>22</v>
      </c>
      <c r="D4" s="11"/>
      <c r="E4" s="12"/>
      <c r="F4" s="11"/>
      <c r="G4" s="11"/>
      <c r="H4" s="11"/>
    </row>
    <row r="5" spans="4:8" ht="16.5" customHeight="1">
      <c r="D5" s="11"/>
      <c r="E5" s="12"/>
      <c r="F5" s="11"/>
      <c r="G5" s="11"/>
      <c r="H5" s="11"/>
    </row>
    <row r="6" spans="2:8" ht="15.75">
      <c r="B6" s="37" t="s">
        <v>19</v>
      </c>
      <c r="C6" s="37"/>
      <c r="D6" s="20">
        <f>H42</f>
        <v>13197.155399999998</v>
      </c>
      <c r="E6" s="11" t="s">
        <v>20</v>
      </c>
      <c r="F6" s="11"/>
      <c r="G6" s="11"/>
      <c r="H6" s="11"/>
    </row>
    <row r="7" spans="2:8" ht="15.75">
      <c r="B7" s="37" t="s">
        <v>31</v>
      </c>
      <c r="C7" s="37"/>
      <c r="D7" s="20">
        <f>H43</f>
        <v>346.8964</v>
      </c>
      <c r="E7" s="11" t="s">
        <v>20</v>
      </c>
      <c r="F7" s="11"/>
      <c r="G7" s="11"/>
      <c r="H7" s="11"/>
    </row>
    <row r="8" spans="2:8" ht="21.75" customHeight="1">
      <c r="B8" s="46"/>
      <c r="C8" s="46"/>
      <c r="D8" s="46"/>
      <c r="E8" s="46"/>
      <c r="F8" s="46"/>
      <c r="G8" s="46"/>
      <c r="H8" s="46"/>
    </row>
    <row r="9" spans="2:8" ht="15.75">
      <c r="B9" s="45" t="s">
        <v>2</v>
      </c>
      <c r="C9" s="45"/>
      <c r="D9" s="45"/>
      <c r="E9" s="45"/>
      <c r="F9" s="45"/>
      <c r="G9" s="45"/>
      <c r="H9" s="45"/>
    </row>
    <row r="10" spans="4:8" ht="15.75">
      <c r="D10" s="11"/>
      <c r="E10" s="12"/>
      <c r="F10" s="11"/>
      <c r="G10" s="11"/>
      <c r="H10" s="11"/>
    </row>
    <row r="11" spans="2:8" ht="15.75">
      <c r="B11" s="37" t="s">
        <v>23</v>
      </c>
      <c r="C11" s="37"/>
      <c r="H11" s="11"/>
    </row>
    <row r="12" spans="7:8" ht="15.75">
      <c r="G12" s="11"/>
      <c r="H12" s="11"/>
    </row>
    <row r="13" spans="1:8" ht="15.75" customHeight="1">
      <c r="A13" s="39" t="s">
        <v>42</v>
      </c>
      <c r="B13" s="39"/>
      <c r="C13" s="39"/>
      <c r="D13" s="39"/>
      <c r="E13" s="39"/>
      <c r="F13" s="39"/>
      <c r="G13" s="39"/>
      <c r="H13" s="39"/>
    </row>
    <row r="14" spans="1:8" ht="32.25" customHeight="1">
      <c r="A14" s="40" t="s">
        <v>49</v>
      </c>
      <c r="B14" s="40"/>
      <c r="C14" s="40"/>
      <c r="D14" s="40"/>
      <c r="E14" s="40"/>
      <c r="F14" s="40"/>
      <c r="G14" s="40"/>
      <c r="H14" s="40"/>
    </row>
    <row r="15" spans="1:8" ht="15.75" customHeight="1">
      <c r="A15" s="47" t="s">
        <v>24</v>
      </c>
      <c r="B15" s="47"/>
      <c r="C15" s="47"/>
      <c r="D15" s="47"/>
      <c r="E15" s="47"/>
      <c r="F15" s="47"/>
      <c r="G15" s="47"/>
      <c r="H15" s="47"/>
    </row>
    <row r="16" spans="1:10" ht="16.5" customHeight="1">
      <c r="A16" s="44" t="s">
        <v>48</v>
      </c>
      <c r="B16" s="44"/>
      <c r="C16" s="44"/>
      <c r="D16" s="15"/>
      <c r="E16" s="11"/>
      <c r="F16" s="11"/>
      <c r="G16" s="11"/>
      <c r="H16" s="11" t="s">
        <v>20</v>
      </c>
      <c r="J16" s="9" t="s">
        <v>41</v>
      </c>
    </row>
    <row r="17" spans="1:8" ht="16.5" customHeight="1">
      <c r="A17" s="38" t="s">
        <v>3</v>
      </c>
      <c r="B17" s="38" t="s">
        <v>4</v>
      </c>
      <c r="C17" s="38" t="s">
        <v>5</v>
      </c>
      <c r="D17" s="38" t="s">
        <v>6</v>
      </c>
      <c r="E17" s="38"/>
      <c r="F17" s="38"/>
      <c r="G17" s="38"/>
      <c r="H17" s="38" t="s">
        <v>7</v>
      </c>
    </row>
    <row r="18" spans="1:8" ht="15" customHeight="1">
      <c r="A18" s="38"/>
      <c r="B18" s="38"/>
      <c r="C18" s="38"/>
      <c r="D18" s="38" t="s">
        <v>8</v>
      </c>
      <c r="E18" s="38" t="s">
        <v>30</v>
      </c>
      <c r="F18" s="48" t="s">
        <v>9</v>
      </c>
      <c r="G18" s="38" t="s">
        <v>14</v>
      </c>
      <c r="H18" s="38"/>
    </row>
    <row r="19" spans="1:8" ht="15" customHeight="1">
      <c r="A19" s="38"/>
      <c r="B19" s="38"/>
      <c r="C19" s="38"/>
      <c r="D19" s="38"/>
      <c r="E19" s="38"/>
      <c r="F19" s="49"/>
      <c r="G19" s="38"/>
      <c r="H19" s="38"/>
    </row>
    <row r="20" spans="1:8" ht="15.75">
      <c r="A20" s="38"/>
      <c r="B20" s="38"/>
      <c r="C20" s="38"/>
      <c r="D20" s="38"/>
      <c r="E20" s="38"/>
      <c r="F20" s="50"/>
      <c r="G20" s="38"/>
      <c r="H20" s="38"/>
    </row>
    <row r="21" spans="1:8" ht="15.75">
      <c r="A21" s="16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</row>
    <row r="22" spans="1:8" ht="15.75">
      <c r="A22" s="16"/>
      <c r="B22" s="16"/>
      <c r="C22" s="16"/>
      <c r="D22" s="16"/>
      <c r="E22" s="16"/>
      <c r="F22" s="16"/>
      <c r="G22" s="16"/>
      <c r="H22" s="16"/>
    </row>
    <row r="23" spans="1:8" ht="15.75">
      <c r="A23" s="7"/>
      <c r="B23" s="7"/>
      <c r="C23" s="1" t="s">
        <v>25</v>
      </c>
      <c r="D23" s="31"/>
      <c r="E23" s="31"/>
      <c r="F23" s="31"/>
      <c r="G23" s="31"/>
      <c r="H23" s="31"/>
    </row>
    <row r="24" spans="1:10" ht="15.75">
      <c r="A24" s="7">
        <v>1</v>
      </c>
      <c r="B24" s="28" t="s">
        <v>43</v>
      </c>
      <c r="C24" s="29" t="s">
        <v>39</v>
      </c>
      <c r="D24" s="31">
        <v>68.16</v>
      </c>
      <c r="E24" s="31"/>
      <c r="F24" s="31"/>
      <c r="G24" s="31"/>
      <c r="H24" s="31">
        <f>SUM(D24:G24)</f>
        <v>68.16</v>
      </c>
      <c r="J24" s="9">
        <v>140</v>
      </c>
    </row>
    <row r="25" spans="1:8" ht="15.75">
      <c r="A25" s="7">
        <v>2</v>
      </c>
      <c r="B25" s="28" t="s">
        <v>53</v>
      </c>
      <c r="C25" s="29" t="s">
        <v>55</v>
      </c>
      <c r="D25" s="31">
        <v>381.35</v>
      </c>
      <c r="E25" s="31"/>
      <c r="F25" s="31"/>
      <c r="G25" s="31"/>
      <c r="H25" s="31">
        <f>SUM(D25:G25)</f>
        <v>381.35</v>
      </c>
    </row>
    <row r="26" spans="1:8" ht="15.75">
      <c r="A26" s="7">
        <v>3</v>
      </c>
      <c r="B26" s="28" t="s">
        <v>54</v>
      </c>
      <c r="C26" s="29" t="s">
        <v>56</v>
      </c>
      <c r="D26" s="31">
        <v>378.5</v>
      </c>
      <c r="E26" s="31"/>
      <c r="F26" s="31"/>
      <c r="G26" s="31"/>
      <c r="H26" s="31">
        <f>SUM(D26:G26)</f>
        <v>378.5</v>
      </c>
    </row>
    <row r="27" spans="1:8" ht="15.75">
      <c r="A27" s="7"/>
      <c r="B27" s="7"/>
      <c r="C27" s="30" t="s">
        <v>18</v>
      </c>
      <c r="D27" s="32">
        <f>SUM(D24:D26)</f>
        <v>828.01</v>
      </c>
      <c r="E27" s="32"/>
      <c r="F27" s="32"/>
      <c r="G27" s="32"/>
      <c r="H27" s="32">
        <f>SUM(H24:H26)</f>
        <v>828.01</v>
      </c>
    </row>
    <row r="28" spans="1:8" ht="15.75">
      <c r="A28" s="7"/>
      <c r="B28" s="7"/>
      <c r="C28" s="30"/>
      <c r="D28" s="32"/>
      <c r="E28" s="32"/>
      <c r="F28" s="32"/>
      <c r="G28" s="32"/>
      <c r="H28" s="32"/>
    </row>
    <row r="29" spans="1:8" ht="14.25" customHeight="1">
      <c r="A29" s="3"/>
      <c r="B29" s="4"/>
      <c r="C29" s="30" t="s">
        <v>15</v>
      </c>
      <c r="D29" s="31"/>
      <c r="E29" s="31"/>
      <c r="F29" s="31"/>
      <c r="G29" s="31"/>
      <c r="H29" s="31"/>
    </row>
    <row r="30" spans="1:10" ht="15.75">
      <c r="A30" s="4">
        <v>4</v>
      </c>
      <c r="B30" s="28" t="s">
        <v>44</v>
      </c>
      <c r="C30" s="29" t="s">
        <v>45</v>
      </c>
      <c r="D30" s="31">
        <v>9907.13</v>
      </c>
      <c r="E30" s="31"/>
      <c r="F30" s="31"/>
      <c r="G30" s="31"/>
      <c r="H30" s="31">
        <f>SUM(D30:G30)</f>
        <v>9907.13</v>
      </c>
      <c r="J30" s="9">
        <v>140</v>
      </c>
    </row>
    <row r="31" spans="1:10" ht="31.5">
      <c r="A31" s="4">
        <v>5</v>
      </c>
      <c r="B31" s="28" t="s">
        <v>46</v>
      </c>
      <c r="C31" s="29" t="s">
        <v>47</v>
      </c>
      <c r="D31" s="31">
        <v>309.72</v>
      </c>
      <c r="E31" s="31"/>
      <c r="F31" s="31"/>
      <c r="G31" s="31"/>
      <c r="H31" s="31">
        <f>SUM(D31:G31)</f>
        <v>309.72</v>
      </c>
      <c r="J31" s="9">
        <v>11023</v>
      </c>
    </row>
    <row r="32" spans="1:8" ht="15.75">
      <c r="A32" s="4">
        <v>6</v>
      </c>
      <c r="B32" s="28" t="s">
        <v>50</v>
      </c>
      <c r="C32" s="29" t="s">
        <v>51</v>
      </c>
      <c r="D32" s="31">
        <v>139.17</v>
      </c>
      <c r="E32" s="31"/>
      <c r="F32" s="31"/>
      <c r="G32" s="31"/>
      <c r="H32" s="31">
        <f>D32</f>
        <v>139.17</v>
      </c>
    </row>
    <row r="33" spans="1:8" ht="15.75">
      <c r="A33" s="4"/>
      <c r="B33" s="27"/>
      <c r="C33" s="30" t="s">
        <v>10</v>
      </c>
      <c r="D33" s="32">
        <f>SUM(D30:D32)</f>
        <v>10356.019999999999</v>
      </c>
      <c r="E33" s="32"/>
      <c r="F33" s="32"/>
      <c r="G33" s="32"/>
      <c r="H33" s="32">
        <f>SUM(H30:H32)</f>
        <v>10356.019999999999</v>
      </c>
    </row>
    <row r="34" spans="1:8" ht="15.75">
      <c r="A34" s="4"/>
      <c r="B34" s="27"/>
      <c r="C34" s="30"/>
      <c r="D34" s="32"/>
      <c r="E34" s="32"/>
      <c r="F34" s="32"/>
      <c r="G34" s="32"/>
      <c r="H34" s="32"/>
    </row>
    <row r="35" spans="1:11" ht="15.75">
      <c r="A35" s="4"/>
      <c r="B35" s="27"/>
      <c r="C35" s="30" t="s">
        <v>16</v>
      </c>
      <c r="D35" s="32">
        <f>D27+D33</f>
        <v>11184.029999999999</v>
      </c>
      <c r="E35" s="32"/>
      <c r="F35" s="32"/>
      <c r="G35" s="32"/>
      <c r="H35" s="32">
        <f>H27+H33</f>
        <v>11184.029999999999</v>
      </c>
      <c r="J35" s="2"/>
      <c r="K35" s="19"/>
    </row>
    <row r="36" spans="1:11" ht="15.75">
      <c r="A36" s="4"/>
      <c r="B36" s="27"/>
      <c r="C36" s="30" t="s">
        <v>17</v>
      </c>
      <c r="D36" s="32">
        <f>D35</f>
        <v>11184.029999999999</v>
      </c>
      <c r="E36" s="32"/>
      <c r="F36" s="32"/>
      <c r="G36" s="32"/>
      <c r="H36" s="32">
        <f>H35</f>
        <v>11184.029999999999</v>
      </c>
      <c r="J36" s="2"/>
      <c r="K36" s="19"/>
    </row>
    <row r="37" spans="1:10" ht="15.75">
      <c r="A37" s="4"/>
      <c r="B37" s="27"/>
      <c r="C37" s="30" t="s">
        <v>11</v>
      </c>
      <c r="D37" s="32">
        <f>D36</f>
        <v>11184.029999999999</v>
      </c>
      <c r="E37" s="32"/>
      <c r="F37" s="32"/>
      <c r="G37" s="32"/>
      <c r="H37" s="32">
        <f>H36</f>
        <v>11184.029999999999</v>
      </c>
      <c r="J37" s="17"/>
    </row>
    <row r="38" spans="1:10" ht="15.75">
      <c r="A38" s="4"/>
      <c r="B38" s="27"/>
      <c r="C38" s="30" t="s">
        <v>12</v>
      </c>
      <c r="D38" s="32">
        <f>D37</f>
        <v>11184.029999999999</v>
      </c>
      <c r="E38" s="32"/>
      <c r="F38" s="32"/>
      <c r="G38" s="32"/>
      <c r="H38" s="32">
        <f>H37</f>
        <v>11184.029999999999</v>
      </c>
      <c r="J38" s="19"/>
    </row>
    <row r="39" spans="1:10" ht="15.75">
      <c r="A39" s="4"/>
      <c r="B39" s="27"/>
      <c r="C39" s="30"/>
      <c r="D39" s="32"/>
      <c r="E39" s="32"/>
      <c r="F39" s="32"/>
      <c r="G39" s="32"/>
      <c r="H39" s="32"/>
      <c r="J39" s="19"/>
    </row>
    <row r="40" spans="1:8" ht="15.75">
      <c r="A40" s="4"/>
      <c r="B40" s="27"/>
      <c r="C40" s="30" t="s">
        <v>35</v>
      </c>
      <c r="D40" s="32">
        <f>D38</f>
        <v>11184.029999999999</v>
      </c>
      <c r="E40" s="32"/>
      <c r="F40" s="32"/>
      <c r="G40" s="32"/>
      <c r="H40" s="32">
        <f>H38</f>
        <v>11184.029999999999</v>
      </c>
    </row>
    <row r="41" spans="1:8" ht="31.5">
      <c r="A41" s="4">
        <v>7</v>
      </c>
      <c r="B41" s="27" t="s">
        <v>34</v>
      </c>
      <c r="C41" s="5" t="s">
        <v>32</v>
      </c>
      <c r="D41" s="31">
        <f>D40*18%</f>
        <v>2013.1253999999997</v>
      </c>
      <c r="E41" s="31"/>
      <c r="F41" s="31"/>
      <c r="G41" s="31"/>
      <c r="H41" s="31">
        <f>G41+F41+E41+D41</f>
        <v>2013.1253999999997</v>
      </c>
    </row>
    <row r="42" spans="1:8" ht="31.5">
      <c r="A42" s="4"/>
      <c r="B42" s="27"/>
      <c r="C42" s="30" t="s">
        <v>33</v>
      </c>
      <c r="D42" s="32">
        <f>D40+D41</f>
        <v>13197.155399999998</v>
      </c>
      <c r="E42" s="32"/>
      <c r="F42" s="32"/>
      <c r="G42" s="32"/>
      <c r="H42" s="32">
        <f>H40+H41</f>
        <v>13197.155399999998</v>
      </c>
    </row>
    <row r="43" spans="1:8" ht="31.5">
      <c r="A43" s="4"/>
      <c r="B43" s="27"/>
      <c r="C43" s="5" t="s">
        <v>36</v>
      </c>
      <c r="D43" s="31">
        <f>(0.38+280.49+13.11)*1.18</f>
        <v>346.8964</v>
      </c>
      <c r="E43" s="31"/>
      <c r="F43" s="31"/>
      <c r="G43" s="31"/>
      <c r="H43" s="31">
        <f>D43</f>
        <v>346.8964</v>
      </c>
    </row>
    <row r="44" spans="1:8" ht="15.75">
      <c r="A44" s="21"/>
      <c r="B44" s="21"/>
      <c r="C44" s="6"/>
      <c r="D44" s="22"/>
      <c r="E44" s="22"/>
      <c r="F44" s="22"/>
      <c r="G44" s="22"/>
      <c r="H44" s="22"/>
    </row>
    <row r="45" spans="2:6" ht="15.75" customHeight="1">
      <c r="B45" s="37" t="s">
        <v>26</v>
      </c>
      <c r="C45" s="37"/>
      <c r="E45" s="37" t="s">
        <v>38</v>
      </c>
      <c r="F45" s="37"/>
    </row>
    <row r="46" ht="15.75"/>
    <row r="47" spans="2:6" ht="15.75" customHeight="1">
      <c r="B47" s="37" t="s">
        <v>27</v>
      </c>
      <c r="C47" s="37"/>
      <c r="D47" s="13"/>
      <c r="E47" s="37" t="s">
        <v>28</v>
      </c>
      <c r="F47" s="37"/>
    </row>
    <row r="48" spans="2:6" ht="15.75">
      <c r="B48" s="13"/>
      <c r="D48" s="13"/>
      <c r="E48" s="13"/>
      <c r="F48" s="13"/>
    </row>
    <row r="49" spans="2:6" ht="15.75">
      <c r="B49" s="37" t="s">
        <v>29</v>
      </c>
      <c r="C49" s="37"/>
      <c r="D49" s="13"/>
      <c r="E49" s="37" t="s">
        <v>40</v>
      </c>
      <c r="F49" s="37"/>
    </row>
    <row r="50" ht="15.75"/>
    <row r="51" ht="15.75">
      <c r="B51" s="13" t="s">
        <v>13</v>
      </c>
    </row>
  </sheetData>
  <sheetProtection/>
  <mergeCells count="26">
    <mergeCell ref="B45:C45"/>
    <mergeCell ref="E45:F45"/>
    <mergeCell ref="B47:C47"/>
    <mergeCell ref="E47:F47"/>
    <mergeCell ref="B49:C49"/>
    <mergeCell ref="E49:F49"/>
    <mergeCell ref="B7:C7"/>
    <mergeCell ref="G18:G20"/>
    <mergeCell ref="B11:C11"/>
    <mergeCell ref="A13:H13"/>
    <mergeCell ref="A14:H14"/>
    <mergeCell ref="A15:H15"/>
    <mergeCell ref="A16:C16"/>
    <mergeCell ref="A17:A20"/>
    <mergeCell ref="E18:E20"/>
    <mergeCell ref="F18:F20"/>
    <mergeCell ref="C1:H1"/>
    <mergeCell ref="C2:H2"/>
    <mergeCell ref="B6:C6"/>
    <mergeCell ref="B8:H8"/>
    <mergeCell ref="B9:H9"/>
    <mergeCell ref="H17:H20"/>
    <mergeCell ref="B17:B20"/>
    <mergeCell ref="C17:C20"/>
    <mergeCell ref="D17:G17"/>
    <mergeCell ref="D18:D2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</sheetPr>
  <dimension ref="B2:C5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2" width="9.140625" style="23" customWidth="1"/>
    <col min="3" max="3" width="14.28125" style="23" customWidth="1"/>
    <col min="4" max="16384" width="9.140625" style="23" customWidth="1"/>
  </cols>
  <sheetData>
    <row r="2" ht="14.25">
      <c r="B2" s="26"/>
    </row>
    <row r="59" spans="2:3" ht="15">
      <c r="B59" s="24"/>
      <c r="C59" s="2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bugoenko</cp:lastModifiedBy>
  <cp:lastPrinted>2020-02-17T07:57:33Z</cp:lastPrinted>
  <dcterms:created xsi:type="dcterms:W3CDTF">1996-10-08T23:32:33Z</dcterms:created>
  <dcterms:modified xsi:type="dcterms:W3CDTF">2020-02-17T09:50:46Z</dcterms:modified>
  <cp:category/>
  <cp:version/>
  <cp:contentType/>
  <cp:contentStatus/>
</cp:coreProperties>
</file>