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  <sheet name="help" sheetId="2" state="hidden" r:id="rId2"/>
  </sheets>
  <definedNames>
    <definedName name="_xlnm.Print_Titles" localSheetId="0">'Мои данные'!$20:$20</definedName>
    <definedName name="_xlnm.Print_Area" localSheetId="0">'Мои данные'!$A$1:$O$119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  <author>Соседко А.Н.</author>
    <author>nsavkin</author>
    <author>onikitina</author>
  </authors>
  <commentList>
    <comment ref="A8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0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3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4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4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L100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100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4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4" authorId="1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4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A100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116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18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4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4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4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4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K14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4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G24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I24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100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4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4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7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P24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R24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4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4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4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4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4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4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4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4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4" authorId="6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4" authorId="6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4" authorId="8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4" authorId="8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O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24" authorId="10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AE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O24" authorId="9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AI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24" authorId="6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4" authorId="6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4" authorId="6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4" authorId="6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O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00" authorId="9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N24" authorId="7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I24" authorId="7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4" authorId="7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4" authorId="5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4" authorId="5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E24" authorId="6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4" authorId="6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4" authorId="6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4" authorId="6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M24" authorId="6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N14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6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L15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5" authorId="5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6" authorId="5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7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18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G10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H10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I100" authorId="3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A6" authorId="1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</commentList>
</comments>
</file>

<file path=xl/comments2.xml><?xml version="1.0" encoding="utf-8"?>
<comments xmlns="http://schemas.openxmlformats.org/spreadsheetml/2006/main">
  <authors>
    <author>G_Alex</author>
    <author>Lexy</author>
    <author>Andrey</author>
    <author>Alex</author>
    <author>Волченков Сергей</author>
    <author>nsavkin</author>
    <author>Alex Sosedko</author>
    <author>onikitina</author>
    <author>Сергей</author>
    <author>Соседко А.Н.</author>
    <author>&lt;&gt;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N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N18" authorId="3">
      <text>
        <r>
          <rPr>
            <b/>
            <sz val="8"/>
            <rFont val="Tahoma"/>
            <family val="2"/>
          </rPr>
          <t xml:space="preserve"> &lt;Итого Оборудование&gt;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N19" authorId="3">
      <text>
        <r>
          <rPr>
            <b/>
            <sz val="8"/>
            <rFont val="Tahoma"/>
            <family val="2"/>
          </rPr>
          <t xml:space="preserve"> &lt;Итого Монтажные работы &gt;</t>
        </r>
      </text>
    </comment>
    <comment ref="K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N20" authorId="3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K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N21" authorId="3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A27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7" authorId="0">
      <text>
        <r>
          <rPr>
            <sz val="10"/>
            <rFont val="Tahoma"/>
            <family val="2"/>
          </rPr>
          <t xml:space="preserve"> &lt;Обоснование (код) позиции&gt;      
&lt;Наименование (текстовая часть) расценки&gt;
&lt;Ед. измерения по расценке&gt;
&lt;Примечание&gt;
______________
&lt;Обоснование коэффициентов&gt;
______________
&lt;Формула расчета стоимости единицы&gt;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7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&lt;Нормы НР 2001г. по позиции&gt;
&lt;Нормы СП 2001г. по позиции&gt;
</t>
        </r>
        <r>
          <rPr>
            <sz val="10"/>
            <rFont val="Tahoma"/>
            <family val="2"/>
          </rPr>
          <t xml:space="preserve">
</t>
        </r>
      </text>
    </comment>
    <comment ref="D27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7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&lt;Формула базисной цены единицы МАТ&gt;</t>
        </r>
      </text>
    </comment>
    <comment ref="F27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G27" authorId="3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
&lt;Сумма НР по позиции при расчете в базисных ценах&gt;
&lt;Сумма СП по позиции при расчете в базисных ценах&gt;</t>
        </r>
      </text>
    </comment>
    <comment ref="H27" authorId="3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
&lt;Формула базисной цены единицы МАТ&gt;</t>
        </r>
      </text>
    </comment>
    <comment ref="I27" authorId="3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J27" authorId="3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
&lt;Нормы НР 2001г. по позиции&gt;
&lt;Нормы СП 2001г. по позиции&gt;
</t>
        </r>
      </text>
    </comment>
    <comment ref="K27" authorId="3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L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&lt;Сумма НР по позиции для БИМ&gt;
&lt;Сумма СП по позиции для БИМ&gt;
</t>
        </r>
        <r>
          <rPr>
            <sz val="10"/>
            <rFont val="Tahoma"/>
            <family val="2"/>
          </rPr>
          <t xml:space="preserve">
</t>
        </r>
      </text>
    </comment>
    <comment ref="M27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
&lt;Формула базисной цены единицы МАТ&gt;</t>
        </r>
      </text>
    </comment>
    <comment ref="N27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O27" authorId="5">
      <text>
        <r>
          <rPr>
            <b/>
            <sz val="8"/>
            <rFont val="Tahoma"/>
            <family val="2"/>
          </rPr>
          <t xml:space="preserve"> =&lt;ИТОГО ОЗП на физобъем по позиции в базисных ценах&gt;+&lt;ИТОГО ЗПМ на физобъем по позиции в базисных ценах&gt;</t>
        </r>
        <r>
          <rPr>
            <sz val="8"/>
            <rFont val="Tahoma"/>
            <family val="2"/>
          </rPr>
          <t xml:space="preserve">
</t>
        </r>
      </text>
    </comment>
    <comment ref="P27" authorId="6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7" authorId="7">
      <text>
        <r>
          <rPr>
            <b/>
            <sz val="8"/>
            <rFont val="Tahoma"/>
            <family val="2"/>
          </rPr>
          <t xml:space="preserve">  =&lt;Общая стоимость ОЗП по позиции для БИМ до начисления НР и СП&gt;+&lt;Общая стоимость ЗПМ по позиции для БИМ до начисления НР и СП&gt;</t>
        </r>
      </text>
    </comment>
    <comment ref="R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S27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T27" authorId="3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7" authorId="3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7" authorId="3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7" authorId="3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7" authorId="6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7" authorId="8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7" authorId="8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AA27" authorId="8">
      <text>
        <r>
          <rPr>
            <sz val="8"/>
            <rFont val="Tahoma"/>
            <family val="2"/>
          </rPr>
          <t xml:space="preserve"> &lt;Нормы НР 2001г. по позиции&gt;</t>
        </r>
      </text>
    </comment>
    <comment ref="AB27" authorId="8">
      <text>
        <r>
          <rPr>
            <sz val="8"/>
            <rFont val="Tahoma"/>
            <family val="2"/>
          </rPr>
          <t xml:space="preserve"> &lt;Нормы СП 2001г. по позиции&gt;</t>
        </r>
      </text>
    </comment>
    <comment ref="AC27" authorId="9">
      <text>
        <r>
          <rPr>
            <b/>
            <sz val="8"/>
            <rFont val="Tahoma"/>
            <family val="2"/>
          </rPr>
          <t xml:space="preserve"> &lt;Статьи задания НР 2001г.&gt;</t>
        </r>
      </text>
    </comment>
    <comment ref="AD27" authorId="9">
      <text>
        <r>
          <rPr>
            <b/>
            <sz val="8"/>
            <rFont val="Tahoma"/>
            <family val="2"/>
          </rPr>
          <t xml:space="preserve"> &lt;Статьи задания СП 2001г.&gt;</t>
        </r>
      </text>
    </comment>
    <comment ref="AE27" authorId="8">
      <text>
        <r>
          <rPr>
            <sz val="8"/>
            <rFont val="Tahoma"/>
            <family val="2"/>
          </rPr>
          <t xml:space="preserve"> &lt;Общая стоимость ОЗП по позиции для БИМ до начисления НР и СП&gt;</t>
        </r>
      </text>
    </comment>
    <comment ref="AF27" authorId="8">
      <text>
        <r>
          <rPr>
            <sz val="8"/>
            <rFont val="Tahoma"/>
            <family val="2"/>
          </rPr>
          <t xml:space="preserve"> &lt;Общая стоимость ЭММ по позиции для БИМ до начисления НР и СП&gt;</t>
        </r>
      </text>
    </comment>
    <comment ref="AG27" authorId="8">
      <text>
        <r>
          <rPr>
            <sz val="8"/>
            <rFont val="Tahoma"/>
            <family val="2"/>
          </rPr>
          <t xml:space="preserve"> &lt;Общая стоимость ЗПМ по позиции для БИМ до начисления НР и СП&gt;</t>
        </r>
      </text>
    </comment>
    <comment ref="AH27" authorId="8">
      <text>
        <r>
          <rPr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</text>
    </comment>
    <comment ref="AI27" authorId="6">
      <text>
        <r>
          <rPr>
            <b/>
            <sz val="8"/>
            <rFont val="Tahoma"/>
            <family val="2"/>
          </rPr>
          <t xml:space="preserve"> &lt;Общая стоимость ОЗП по позиции в базисных ценах с учетом к-тов к итогам&gt;</t>
        </r>
      </text>
    </comment>
    <comment ref="AJ27" authorId="6">
      <text>
        <r>
          <rPr>
            <b/>
            <sz val="8"/>
            <rFont val="Tahoma"/>
            <family val="2"/>
          </rPr>
          <t xml:space="preserve"> &lt;Общая стоимость ЭММ по позиции в базисных ценах с учетом к-тов к итогам&gt;</t>
        </r>
      </text>
    </comment>
    <comment ref="AK27" authorId="3">
      <text>
        <r>
          <rPr>
            <b/>
            <sz val="8"/>
            <rFont val="Tahoma"/>
            <family val="2"/>
          </rPr>
          <t xml:space="preserve"> &lt;Общая стоимость ЗПМ по позиции в базисных ценах с учетом к-тов к итогам&gt;</t>
        </r>
      </text>
    </comment>
    <comment ref="AL27" authorId="3">
      <text>
        <r>
          <rPr>
            <b/>
            <sz val="8"/>
            <rFont val="Tahoma"/>
            <family val="2"/>
          </rPr>
          <t xml:space="preserve"> &lt;Общая стоимость МАТ по позиции в базисных ценах с учетом к-тов к итогам&gt;</t>
        </r>
      </text>
    </comment>
    <comment ref="AM27" authorId="8">
      <text>
        <r>
          <rPr>
            <sz val="8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AN27" authorId="6">
      <text>
        <r>
          <rPr>
            <b/>
            <sz val="8"/>
            <rFont val="Tahoma"/>
            <family val="2"/>
          </rPr>
          <t xml:space="preserve"> &lt;Общая стоимость ПЗ по позиции в базисных ценах с учетом к-тов к итогам&gt;</t>
        </r>
      </text>
    </comment>
    <comment ref="AO27" authorId="8">
      <text>
        <r>
          <rPr>
            <sz val="8"/>
            <rFont val="Tahoma"/>
            <family val="2"/>
          </rPr>
          <t xml:space="preserve"> &lt;Индекс к позиции на ОЗП&gt;</t>
        </r>
      </text>
    </comment>
    <comment ref="AP27" authorId="8">
      <text>
        <r>
          <rPr>
            <sz val="8"/>
            <rFont val="Tahoma"/>
            <family val="2"/>
          </rPr>
          <t xml:space="preserve"> &lt;Индекс к позиции на ЭМ&gt;</t>
        </r>
      </text>
    </comment>
    <comment ref="AQ27" authorId="8">
      <text>
        <r>
          <rPr>
            <sz val="8"/>
            <rFont val="Tahoma"/>
            <family val="2"/>
          </rPr>
          <t xml:space="preserve"> &lt;Индекс к позиции на ЗПМ&gt;</t>
        </r>
      </text>
    </comment>
    <comment ref="AR27" authorId="8">
      <text>
        <r>
          <rPr>
            <sz val="8"/>
            <rFont val="Tahoma"/>
            <family val="2"/>
          </rPr>
          <t xml:space="preserve"> &lt;Индекс к позиции на МАТ&gt;</t>
        </r>
      </text>
    </comment>
    <comment ref="A103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G103" authorId="8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103" authorId="8">
      <text>
        <r>
          <rPr>
            <sz val="8"/>
            <rFont val="Tahoma"/>
            <family val="2"/>
          </rPr>
          <t xml:space="preserve"> &lt;З/п основных рабочих в базисных ценах (итоги)&gt;
_______
&lt;Материалы в базисных ценах (итоги)&gt;</t>
        </r>
      </text>
    </comment>
    <comment ref="I103" authorId="8">
      <text>
        <r>
          <rPr>
            <sz val="8"/>
            <rFont val="Tahoma"/>
            <family val="2"/>
          </rPr>
          <t xml:space="preserve"> &lt;Эксплуатация машин в базисных ценах (итоги)&gt;
_________
&lt;З/п машинистов в базисных ценах (итоги)&gt;</t>
        </r>
      </text>
    </comment>
    <comment ref="L103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M103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N103" authorId="10">
      <text>
        <r>
          <rPr>
            <sz val="10"/>
            <rFont val="Tahoma"/>
            <family val="2"/>
          </rPr>
          <t xml:space="preserve">  &lt;Пустой идентификатор&gt;</t>
        </r>
      </text>
    </comment>
    <comment ref="O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P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Q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R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S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T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U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V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W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X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Y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Z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A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B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C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D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E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F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G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H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I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J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K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L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O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P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Q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R103" authorId="5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A119" authorId="10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121" authorId="10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</commentList>
</comments>
</file>

<file path=xl/sharedStrings.xml><?xml version="1.0" encoding="utf-8"?>
<sst xmlns="http://schemas.openxmlformats.org/spreadsheetml/2006/main" count="2206" uniqueCount="220">
  <si>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</si>
  <si>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</si>
  <si>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</si>
  <si>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</si>
  <si>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</si>
  <si>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</si>
  <si>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</si>
  <si>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</si>
  <si>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</si>
  <si>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</si>
  <si>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</si>
  <si>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</si>
  <si>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</si>
  <si>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</si>
  <si>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</si>
  <si>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</si>
  <si>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</si>
  <si>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</si>
  <si>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</si>
  <si>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</si>
  <si>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</si>
  <si>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</si>
  <si>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</si>
  <si>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</si>
  <si>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Составлен в базисных и текущих ценах по состоянию на                          200      г.</t>
  </si>
  <si>
    <t>СОГЛАСОВАНО:</t>
  </si>
  <si>
    <t>УТВЕРЖДАЮ:</t>
  </si>
  <si>
    <t>_____________________________</t>
  </si>
  <si>
    <t>__________________________</t>
  </si>
  <si>
    <t>" _____ " ________________ 200_ г.</t>
  </si>
  <si>
    <t>"____" ______________200_ г.</t>
  </si>
  <si>
    <t>фот</t>
  </si>
  <si>
    <t>озп</t>
  </si>
  <si>
    <t>эмм</t>
  </si>
  <si>
    <t>зпм</t>
  </si>
  <si>
    <t>мат</t>
  </si>
  <si>
    <t>фот_б</t>
  </si>
  <si>
    <t>озп_б</t>
  </si>
  <si>
    <t>эмм_б</t>
  </si>
  <si>
    <t>зпм_б</t>
  </si>
  <si>
    <t>мат_б</t>
  </si>
  <si>
    <t>пз</t>
  </si>
  <si>
    <t>пз_б</t>
  </si>
  <si>
    <t>базисная</t>
  </si>
  <si>
    <t>текущая</t>
  </si>
  <si>
    <t>в т.ч. оборудования:</t>
  </si>
  <si>
    <t>монтажных работ:</t>
  </si>
  <si>
    <t>бюджет 2016</t>
  </si>
  <si>
    <t>на разметка  дорог на 2016г краской,дорожная разметка</t>
  </si>
  <si>
    <t>Составил:______________ (В.Н.Аришина)</t>
  </si>
  <si>
    <t>Проверил:______________ ()</t>
  </si>
  <si>
    <t>Раздел 1. Разметка продольная тип.1.1.</t>
  </si>
  <si>
    <t>ТЕР27-09-016-01      
Разметка проезжей части краской сплошной линией шириной: 0,1 м
1 км линии
______________
(Территориальная поправка к базе 2001г МАТ=1,1;
Производство работ на одной половине проезжей части при систематичесокм движении транспорта на другой ОЗП=1,2; ЭМ=1,2 к расх.; ЗПМ=1,2; ТЗ=1,2; ТЗМ=1,2)
______________
1 488,78 = 1 605,11 - 1,03 x 112,94, МАТ х 1,1</t>
  </si>
  <si>
    <t>28,07
----------
1550,21</t>
  </si>
  <si>
    <t>67,33
----------
13,03</t>
  </si>
  <si>
    <t>264
----------
14601</t>
  </si>
  <si>
    <t>634
----------
123</t>
  </si>
  <si>
    <t>22,32
----------
2,348</t>
  </si>
  <si>
    <t>8,342
----------
22,308</t>
  </si>
  <si>
    <t>5892
----------
34283</t>
  </si>
  <si>
    <t>5289
----------
2744</t>
  </si>
  <si>
    <t>Р</t>
  </si>
  <si>
    <t>Всего с НР и СП</t>
  </si>
  <si>
    <t>ТССЦ-113-0245      
Эмаль ПФ-133 темно-серая
т
______________
(Территориальная поправка к базе 2001г МАТ=1,1), МАТ х 1,1</t>
  </si>
  <si>
    <t xml:space="preserve">
----------
36064,75</t>
  </si>
  <si>
    <t xml:space="preserve">
----------
-14267</t>
  </si>
  <si>
    <t xml:space="preserve">
----------
2,215</t>
  </si>
  <si>
    <t xml:space="preserve">
----------
-31601</t>
  </si>
  <si>
    <t>М</t>
  </si>
  <si>
    <t>ТССЦ-101-3506      
Краска разметочная дорожная К-911, белая, СПЕКТРЛАЙН
т
______________
(Территориальная поправка к базе 2001г МАТ=1,1), МАТ х 1,1</t>
  </si>
  <si>
    <t xml:space="preserve">
----------
24683,08</t>
  </si>
  <si>
    <t xml:space="preserve">
----------
9765</t>
  </si>
  <si>
    <t xml:space="preserve">
----------
4,582</t>
  </si>
  <si>
    <t xml:space="preserve">
----------
44743</t>
  </si>
  <si>
    <t>ТССЦ-101-2427      
Микросферы «Potters»
т
______________
(Территориальная поправка к базе 2001г МАТ=1,1), МАТ х 1,1</t>
  </si>
  <si>
    <t xml:space="preserve">
----------
936,89</t>
  </si>
  <si>
    <t xml:space="preserve">
----------
9</t>
  </si>
  <si>
    <t xml:space="preserve">
----------
47,02</t>
  </si>
  <si>
    <t xml:space="preserve">
----------
423</t>
  </si>
  <si>
    <t>ТСЭМ-050101      
Компрессоры передвижные с двигателем внутреннего сгорания давлением до 686 кПа (7 ат), производительность 2,2 м3/мин
маш.-ч
______________
(Территориальная поправка к базе 2001г МАТ=1,1), МАТ х 1,1</t>
  </si>
  <si>
    <t>58,51
----------
8</t>
  </si>
  <si>
    <t>67
----------
9</t>
  </si>
  <si>
    <t>8,87
----------
22,32</t>
  </si>
  <si>
    <t>594
----------
201</t>
  </si>
  <si>
    <t>Раздел 2. Разметка продольная тип.1.6.</t>
  </si>
  <si>
    <t>ТЕР27-09-016-06      
Разметка проезжей части краской прерывистой линией шириной 0,1 м при соотношении штриха и промежутка: 3:1
1 км линии
______________
(Территориальная поправка к базе 2001г МАТ=1,1;
Производство работ на одной половине проезжей части при систематичесокм движении транспорта на другой ОЗП=1,2; ЭМ=1,2 к расх.; ЗПМ=1,2; ТЗ=1,2; ТЗМ=1,2)
______________
1 144,53 = 1 260,86 - 1,03 x 112,94, МАТ х 1,1</t>
  </si>
  <si>
    <t>28,07
----------
1171,53</t>
  </si>
  <si>
    <t>337
----------
14078</t>
  </si>
  <si>
    <t>809
----------
157</t>
  </si>
  <si>
    <t>22,32
----------
2,392</t>
  </si>
  <si>
    <t>7522
----------
33675</t>
  </si>
  <si>
    <t>6749
----------
3502</t>
  </si>
  <si>
    <t xml:space="preserve">
----------
212</t>
  </si>
  <si>
    <t xml:space="preserve">
----------
9968</t>
  </si>
  <si>
    <t>85
----------
12</t>
  </si>
  <si>
    <t>754
----------
268</t>
  </si>
  <si>
    <t xml:space="preserve">
----------
-13651</t>
  </si>
  <si>
    <t xml:space="preserve">
----------
-30237</t>
  </si>
  <si>
    <t xml:space="preserve">
----------
9343</t>
  </si>
  <si>
    <t xml:space="preserve">
----------
42810</t>
  </si>
  <si>
    <t>Раздел 3. Разметка продольная тип.1.5.</t>
  </si>
  <si>
    <t>ТЕР27-09-016-05      
Разметка проезжей части краской прерывистой линией шириной 0,1 м при соотношении штриха и промежутка: 1:3
1 км линии
______________
(Территориальная поправка к базе 2001г МАТ=1,1;
Производство работ на одной половине проезжей части при систематичесокм движении транспорта на другой ОЗП=1,2; ЭМ=1,2 к расх.; ЗПМ=1,2; ТЗ=1,2; ТЗМ=1,2)
______________
456,02 = 572,35 - 1,03 x 112,94, МАТ х 1,1</t>
  </si>
  <si>
    <t>28,07
----------
414,17</t>
  </si>
  <si>
    <t>731
----------
10790</t>
  </si>
  <si>
    <t>1754
----------
339</t>
  </si>
  <si>
    <t>22,32
----------
2,715</t>
  </si>
  <si>
    <t>16316
----------
29295</t>
  </si>
  <si>
    <t>14632
----------
7562</t>
  </si>
  <si>
    <t xml:space="preserve">
----------
153</t>
  </si>
  <si>
    <t xml:space="preserve">
----------
7194</t>
  </si>
  <si>
    <t>185
----------
25</t>
  </si>
  <si>
    <t>1641
----------
558</t>
  </si>
  <si>
    <t xml:space="preserve">
----------
-9864</t>
  </si>
  <si>
    <t xml:space="preserve">
----------
-21849</t>
  </si>
  <si>
    <t xml:space="preserve">
----------
6751</t>
  </si>
  <si>
    <t xml:space="preserve">
----------
30933</t>
  </si>
  <si>
    <t>Раздел 4. Разметка продольная 1.3</t>
  </si>
  <si>
    <t>ТЕР27-09-016-02      
Разметка проезжей части краской сплошной линией шириной: 0,2 м
1 км линии
______________
(Территориальная поправка к базе 2001г МАТ=1,1;
Производство работ на одной половине проезжей части при систематичесокм движении транспорта на другой ОЗП=1,2; ЭМ=1,2 к расх.; ЗПМ=1,2; ТЗ=1,2; ТЗМ=1,2)
______________
2 865,80 = 2 982,13 - 1,03 x 112,94, МАТ х 1,1</t>
  </si>
  <si>
    <t>28,07
----------
3064,93</t>
  </si>
  <si>
    <t>104
----------
11364</t>
  </si>
  <si>
    <t>250
----------
48</t>
  </si>
  <si>
    <t>22,32
----------
2,282</t>
  </si>
  <si>
    <t>2321
----------
25933</t>
  </si>
  <si>
    <t>2086
----------
1071</t>
  </si>
  <si>
    <t xml:space="preserve">
----------
347</t>
  </si>
  <si>
    <t xml:space="preserve">
----------
16316</t>
  </si>
  <si>
    <t>ТСЭМ-050101      
Компрессоры передвижные с двигателем внутреннего сгорания давлением: до 686 кПа (7 ат), производительность 2,2 м3/мин
маш.-ч
______________
(Территориальная поправка к базе 2001г МАТ=1,1), МАТ х 1,1</t>
  </si>
  <si>
    <t>26
----------
4</t>
  </si>
  <si>
    <t>231
----------
89</t>
  </si>
  <si>
    <t xml:space="preserve">
----------
-11234</t>
  </si>
  <si>
    <t xml:space="preserve">
----------
-24883</t>
  </si>
  <si>
    <t xml:space="preserve">
----------
7689</t>
  </si>
  <si>
    <t xml:space="preserve">
----------
35231</t>
  </si>
  <si>
    <t>Раздел 5. Разметка продольная тип.1.7.</t>
  </si>
  <si>
    <t>ТЕР27-09-016-04      
Разметка проезжей части краской прерывистой линией шириной 0,1 м при соотношении штриха и промежутка: 1:1
1 км линии
______________
(Территориальная поправка к базе 2001г МАТ=1,1;
Производство работ на одной половине проезжей части при систематичесокм движении транспорта на другой ОЗП=1,2; ЭМ=1,2 к расх.; ЗПМ=1,2; ТЗ=1,2; ТЗМ=1,2)
______________
800,28 = 916,61 - 1,03 x 112,94, МАТ х 1,1</t>
  </si>
  <si>
    <t>28,07
----------
792,86</t>
  </si>
  <si>
    <t>50
----------
1409</t>
  </si>
  <si>
    <t>120
----------
23</t>
  </si>
  <si>
    <t>22,32
----------
2,476</t>
  </si>
  <si>
    <t>1116
----------
3489</t>
  </si>
  <si>
    <t>1001
----------
513</t>
  </si>
  <si>
    <t xml:space="preserve">
----------
21</t>
  </si>
  <si>
    <t xml:space="preserve">
----------
987</t>
  </si>
  <si>
    <t>13
----------
2</t>
  </si>
  <si>
    <t>115
----------
45</t>
  </si>
  <si>
    <t xml:space="preserve">
----------
-1345</t>
  </si>
  <si>
    <t xml:space="preserve">
----------
-2979</t>
  </si>
  <si>
    <t xml:space="preserve">
----------
921</t>
  </si>
  <si>
    <t xml:space="preserve">
----------
4220</t>
  </si>
  <si>
    <t>Раздел 6. Разметка продольная тип.1.11.</t>
  </si>
  <si>
    <t>1
----------
78</t>
  </si>
  <si>
    <t>3
----------
1</t>
  </si>
  <si>
    <t>22
----------
183</t>
  </si>
  <si>
    <t>25
----------
22</t>
  </si>
  <si>
    <t>1
----------
21</t>
  </si>
  <si>
    <t>22
----------
57</t>
  </si>
  <si>
    <t>7
----------
1</t>
  </si>
  <si>
    <t>62
----------
22</t>
  </si>
  <si>
    <t xml:space="preserve">
----------
-94</t>
  </si>
  <si>
    <t xml:space="preserve">
----------
-208</t>
  </si>
  <si>
    <t xml:space="preserve">
----------
64</t>
  </si>
  <si>
    <t xml:space="preserve">
----------
293</t>
  </si>
  <si>
    <t>Раздел 7. Разметка продольная тип.1.12.</t>
  </si>
  <si>
    <t>ГЭСНс01-06-010-08      
Нанесение линий дорожной разметки на покрытие без поверхностной обработки пистолетом-распылителем, разметка: 1.12
100 м разметки
______________
(Территориальная поправка к базе 2001г МАТ=1,1), МАТ х 1,1</t>
  </si>
  <si>
    <t xml:space="preserve">
----------
1855</t>
  </si>
  <si>
    <t xml:space="preserve">
----------
5,65</t>
  </si>
  <si>
    <t xml:space="preserve">
----------
10481</t>
  </si>
  <si>
    <t>ТССЦ-101-2775      
Микросферы стеклянные для дорожной разметки
т
______________
(Территориальная поправка к базе 2001г МАТ=1,1), МАТ х 1,1</t>
  </si>
  <si>
    <t xml:space="preserve">
----------
8017,81</t>
  </si>
  <si>
    <t xml:space="preserve">
----------
232</t>
  </si>
  <si>
    <t xml:space="preserve">
----------
5,017</t>
  </si>
  <si>
    <t xml:space="preserve">
----------
1164</t>
  </si>
  <si>
    <t>ТСЭМ-121550      
Машины дорожной службы (машина дорожного мастера)
маш.-ч
______________
(Территориальная поправка к базе 2001г МАТ=1,1), МАТ х 1,1</t>
  </si>
  <si>
    <t>95,17
----------
9,22</t>
  </si>
  <si>
    <t>157
----------
15</t>
  </si>
  <si>
    <t>8,48
----------
22,32</t>
  </si>
  <si>
    <t>1331
----------
335</t>
  </si>
  <si>
    <t>ТСЭМ-050101      
Компрессоры передвижные с двигателем внутреннего сгорания давлением до 686 кПа (7 ат), производительность до 5 м3/мин
маш.-ч
______________
(Территориальная поправка к базе 2001г МАТ=1,1), МАТ х 1,1</t>
  </si>
  <si>
    <t>97
----------
13</t>
  </si>
  <si>
    <t>860
----------
290</t>
  </si>
  <si>
    <t>ТС-1-3-0      
Затраты труда рабочих (средний разряд 3)
чел.-ч
______________
(Территориальная поправка к базе 2001г МАТ=1,1), МАТ х 1,1</t>
  </si>
  <si>
    <t>ТС-1-4-0      
Затраты труда рабочих (средний разряд 4)
чел.-ч
______________
(Территориальная поправка к базе 2001г МАТ=1,1), МАТ х 1,1</t>
  </si>
  <si>
    <t>Раздел 8. Разметка продольная тип.1.4.</t>
  </si>
  <si>
    <t>ГЭСНс01-06-010-01      
Нанесение линий дорожной разметки на покрытие без поверхностной обработки пистолетом-распылителем, разметка: 1.1, 1.2.1, 1.4, ширина 0,1 м
100 м разметки
______________
(Территориальная поправка к базе 2001г МАТ=1,1), МАТ х 1,1</t>
  </si>
  <si>
    <t xml:space="preserve">
----------
331</t>
  </si>
  <si>
    <t xml:space="preserve">
----------
1870</t>
  </si>
  <si>
    <t xml:space="preserve">
----------
105</t>
  </si>
  <si>
    <t>46
----------
4</t>
  </si>
  <si>
    <t>390
----------
89</t>
  </si>
  <si>
    <t>28
----------
4</t>
  </si>
  <si>
    <t>248
----------
89</t>
  </si>
  <si>
    <t>Итого прямые затраты по смете в базисных ценах</t>
  </si>
  <si>
    <t xml:space="preserve"> </t>
  </si>
  <si>
    <t>1535
----------
39600</t>
  </si>
  <si>
    <t>4284
----------
781</t>
  </si>
  <si>
    <t>Итого прямые затраты по смете с учетом индексов, в текущих ценах</t>
  </si>
  <si>
    <t>34261
----------
221896</t>
  </si>
  <si>
    <t>36034
----------
17423</t>
  </si>
  <si>
    <t>Накладные расходы</t>
  </si>
  <si>
    <t>Сметная прибыль</t>
  </si>
  <si>
    <t>Итоги по смете:</t>
  </si>
  <si>
    <t xml:space="preserve">  Автомобильные дороги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</si>
  <si>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</si>
  <si>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</si>
  <si>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</si>
  <si>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</si>
  <si>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</si>
  <si>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</si>
  <si>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</si>
  <si>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</si>
  <si>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</si>
  <si>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1535
_______
39600</t>
  </si>
  <si>
    <t>4284
_________
781</t>
  </si>
  <si>
    <t>34261
_______
221896</t>
  </si>
  <si>
    <t>36034
_________
17423</t>
  </si>
  <si>
    <t>Администрация города Рубцовска</t>
  </si>
  <si>
    <t>на выполнение работ по нанесению дорожной разметки в городе Рубцовске в 2018 году</t>
  </si>
  <si>
    <t>Составлен в базисных и текущих ценах по состоянию на 1 квартал 2018 года</t>
  </si>
  <si>
    <t>Приложение №2</t>
  </si>
  <si>
    <t>к информационной карте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</si>
</sst>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108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1" xfId="63">
      <alignment horizontal="center"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2" fontId="2" fillId="0" borderId="1" xfId="63" applyNumberFormat="1">
      <alignment horizontal="center"/>
    </xf>
    <xf numFmtId="0" fontId="2" fillId="0" borderId="1" xfId="63" applyNumberForma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0" borderId="0" xfId="53" applyFont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vertical="top"/>
    </xf>
    <xf numFmtId="0" fontId="2" fillId="0" borderId="0" xfId="63" applyBorder="1">
      <alignment horizontal="center"/>
    </xf>
    <xf numFmtId="0" fontId="2" fillId="0" borderId="0" xfId="53" applyBorder="1">
      <alignment horizontal="right" vertical="top" wrapText="1"/>
      <protection/>
    </xf>
    <xf numFmtId="0" fontId="2" fillId="33" borderId="1" xfId="63" applyFill="1">
      <alignment horizontal="center"/>
    </xf>
    <xf numFmtId="49" fontId="2" fillId="0" borderId="1" xfId="63" applyNumberForma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59" applyAlignment="1">
      <alignment horizontal="right" vertical="center" wrapText="1"/>
      <protection/>
    </xf>
    <xf numFmtId="0" fontId="2" fillId="0" borderId="0" xfId="58" applyAlignment="1">
      <alignment horizontal="right" vertical="center" wrapText="1"/>
      <protection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2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/>
    </xf>
    <xf numFmtId="49" fontId="15" fillId="0" borderId="1" xfId="0" applyNumberFormat="1" applyFont="1" applyBorder="1" applyAlignment="1">
      <alignment/>
    </xf>
    <xf numFmtId="0" fontId="2" fillId="0" borderId="1" xfId="53" applyFont="1" applyBorder="1">
      <alignment horizontal="right" vertical="top" wrapText="1"/>
      <protection/>
    </xf>
    <xf numFmtId="0" fontId="12" fillId="0" borderId="1" xfId="53" applyFont="1" applyBorder="1">
      <alignment horizontal="right" vertical="top" wrapText="1"/>
      <protection/>
    </xf>
    <xf numFmtId="0" fontId="16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right" vertical="top"/>
    </xf>
    <xf numFmtId="0" fontId="12" fillId="0" borderId="1" xfId="53" applyFont="1" applyBorder="1" applyAlignment="1">
      <alignment horizontal="left" vertical="top" wrapText="1"/>
      <protection/>
    </xf>
    <xf numFmtId="0" fontId="2" fillId="0" borderId="1" xfId="53" applyFont="1" applyBorder="1" applyAlignment="1">
      <alignment horizontal="left" vertical="top" wrapText="1"/>
      <protection/>
    </xf>
    <xf numFmtId="49" fontId="13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top" wrapText="1"/>
    </xf>
    <xf numFmtId="0" fontId="10" fillId="0" borderId="0" xfId="81" applyFont="1" applyBorder="1" applyAlignment="1">
      <alignment horizontal="center" vertical="center"/>
      <protection/>
    </xf>
    <xf numFmtId="0" fontId="8" fillId="0" borderId="13" xfId="81" applyFont="1" applyBorder="1" applyAlignment="1">
      <alignment horizont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/>
    </xf>
    <xf numFmtId="0" fontId="2" fillId="0" borderId="0" xfId="58" applyAlignment="1">
      <alignment horizontal="right" vertical="center" wrapText="1"/>
      <protection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20" xfId="69" applyFont="1" applyBorder="1" applyAlignment="1">
      <alignment horizontal="center" vertical="center" wrapText="1"/>
      <protection/>
    </xf>
    <xf numFmtId="0" fontId="8" fillId="0" borderId="19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35" fillId="0" borderId="0" xfId="0" applyFont="1" applyAlignment="1">
      <alignment horizontal="left" vertical="top"/>
    </xf>
    <xf numFmtId="0" fontId="35" fillId="0" borderId="0" xfId="0" applyFont="1" applyBorder="1" applyAlignment="1">
      <alignment horizontal="left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U542"/>
  <sheetViews>
    <sheetView showGridLines="0" tabSelected="1" view="pageBreakPreview" zoomScaleNormal="90" zoomScaleSheetLayoutView="100" zoomScalePageLayoutView="0" workbookViewId="0" topLeftCell="A1">
      <selection activeCell="A116" sqref="A116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spans="1:14" ht="12">
      <c r="A1" s="70"/>
      <c r="B1" s="71"/>
      <c r="C1" s="72"/>
      <c r="D1" s="72"/>
      <c r="E1" s="72"/>
      <c r="F1" s="72"/>
      <c r="G1" s="72"/>
      <c r="H1" s="72"/>
      <c r="I1" s="72"/>
      <c r="J1" s="72"/>
      <c r="K1" s="73"/>
      <c r="L1" s="74"/>
      <c r="M1" s="74"/>
      <c r="N1" s="75"/>
    </row>
    <row r="2" spans="1:14" ht="15.75">
      <c r="A2" s="76"/>
      <c r="B2" s="71"/>
      <c r="C2" s="72"/>
      <c r="D2" s="72"/>
      <c r="E2" s="72"/>
      <c r="F2" s="72"/>
      <c r="G2" s="72"/>
      <c r="H2" s="72"/>
      <c r="I2" s="72"/>
      <c r="J2" s="72"/>
      <c r="K2" s="107" t="s">
        <v>218</v>
      </c>
      <c r="L2" s="77"/>
      <c r="M2" s="77"/>
      <c r="N2" s="75"/>
    </row>
    <row r="3" spans="1:45" ht="15.75">
      <c r="A3" s="76"/>
      <c r="B3" s="71"/>
      <c r="C3" s="78"/>
      <c r="D3" s="79"/>
      <c r="E3" s="80"/>
      <c r="F3" s="81"/>
      <c r="G3" s="81"/>
      <c r="H3" s="81"/>
      <c r="I3" s="81"/>
      <c r="J3" s="81"/>
      <c r="K3" s="106" t="s">
        <v>219</v>
      </c>
      <c r="L3" s="77"/>
      <c r="M3" s="75"/>
      <c r="N3" s="75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76"/>
      <c r="B4" s="71"/>
      <c r="C4" s="78"/>
      <c r="D4" s="79"/>
      <c r="E4" s="80"/>
      <c r="F4" s="81"/>
      <c r="G4" s="81"/>
      <c r="H4" s="81"/>
      <c r="I4" s="81"/>
      <c r="J4" s="81"/>
      <c r="K4" s="81"/>
      <c r="L4" s="77"/>
      <c r="M4" s="75"/>
      <c r="N4" s="75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 customHeight="1">
      <c r="A5" s="77"/>
      <c r="B5" s="75"/>
      <c r="C5" s="78"/>
      <c r="D5" s="79"/>
      <c r="E5" s="80"/>
      <c r="F5" s="81"/>
      <c r="G5" s="81"/>
      <c r="H5" s="81"/>
      <c r="I5" s="81"/>
      <c r="J5" s="81"/>
      <c r="K5" s="81"/>
      <c r="L5" s="77"/>
      <c r="M5" s="77"/>
      <c r="N5" s="7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88" t="s">
        <v>215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1:45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5.75">
      <c r="A8" s="87" t="s">
        <v>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04" t="s">
        <v>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88" t="s">
        <v>216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2.75">
      <c r="A11" s="92" t="s">
        <v>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4"/>
      <c r="B12" s="5"/>
      <c r="C12" s="2"/>
      <c r="D12" s="9"/>
      <c r="E12" s="9"/>
      <c r="F12" s="9"/>
      <c r="G12" s="9"/>
      <c r="H12" s="9"/>
      <c r="I12" s="9"/>
      <c r="J12" s="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1"/>
      <c r="B13" s="10" t="s">
        <v>1</v>
      </c>
      <c r="C13" s="11"/>
      <c r="D13" s="9"/>
      <c r="E13" s="9"/>
      <c r="F13" s="9"/>
      <c r="G13" s="9"/>
      <c r="H13" s="9"/>
      <c r="I13" s="10"/>
      <c r="J13" s="10"/>
      <c r="K13" s="94" t="s">
        <v>43</v>
      </c>
      <c r="L13" s="94"/>
      <c r="N13" s="46" t="s">
        <v>44</v>
      </c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1"/>
      <c r="C14" s="8"/>
      <c r="D14" s="12"/>
      <c r="E14" s="12"/>
      <c r="F14" s="10" t="s">
        <v>3</v>
      </c>
      <c r="G14" s="10"/>
      <c r="H14" s="10"/>
      <c r="I14" s="10"/>
      <c r="J14" s="10"/>
      <c r="K14" s="93">
        <f>60071/1000</f>
        <v>60.071</v>
      </c>
      <c r="L14" s="93"/>
      <c r="M14" s="47" t="s">
        <v>9</v>
      </c>
      <c r="N14" s="48">
        <f>464931/1000</f>
        <v>464.931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47" t="s">
        <v>9</v>
      </c>
    </row>
    <row r="15" spans="1:45" ht="12.75">
      <c r="A15" s="1"/>
      <c r="C15" s="8"/>
      <c r="D15" s="12"/>
      <c r="E15" s="12"/>
      <c r="F15" s="10" t="s">
        <v>45</v>
      </c>
      <c r="G15" s="10"/>
      <c r="H15" s="10"/>
      <c r="I15" s="10"/>
      <c r="J15" s="10"/>
      <c r="K15" s="49"/>
      <c r="L15" s="49">
        <v>0</v>
      </c>
      <c r="M15" s="47" t="s">
        <v>9</v>
      </c>
      <c r="N15" s="48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47" t="s">
        <v>9</v>
      </c>
    </row>
    <row r="16" spans="1:45" ht="12.75">
      <c r="A16" s="1"/>
      <c r="C16" s="8"/>
      <c r="D16" s="12"/>
      <c r="E16" s="12"/>
      <c r="F16" s="10" t="s">
        <v>46</v>
      </c>
      <c r="G16" s="10"/>
      <c r="H16" s="10"/>
      <c r="I16" s="10"/>
      <c r="J16" s="10"/>
      <c r="K16" s="49"/>
      <c r="L16" s="49">
        <v>0</v>
      </c>
      <c r="M16" s="47" t="s">
        <v>9</v>
      </c>
      <c r="N16" s="48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47" t="s">
        <v>9</v>
      </c>
    </row>
    <row r="17" spans="1:45" ht="12.75">
      <c r="A17" s="1"/>
      <c r="C17" s="8"/>
      <c r="D17" s="12"/>
      <c r="E17" s="12"/>
      <c r="F17" s="10" t="s">
        <v>11</v>
      </c>
      <c r="G17" s="10"/>
      <c r="H17" s="10"/>
      <c r="I17" s="10"/>
      <c r="J17" s="10"/>
      <c r="K17" s="93">
        <v>239.5</v>
      </c>
      <c r="L17" s="93"/>
      <c r="M17" s="19" t="s">
        <v>10</v>
      </c>
      <c r="N17" s="48">
        <v>239.5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19" t="s">
        <v>10</v>
      </c>
    </row>
    <row r="18" spans="1:45" ht="12.75">
      <c r="A18" s="1"/>
      <c r="C18" s="16"/>
      <c r="D18" s="12"/>
      <c r="E18" s="12"/>
      <c r="F18" s="10" t="s">
        <v>8</v>
      </c>
      <c r="G18" s="10"/>
      <c r="H18" s="10"/>
      <c r="I18" s="10"/>
      <c r="J18" s="10"/>
      <c r="K18" s="93">
        <f>2316/1000</f>
        <v>2.316</v>
      </c>
      <c r="L18" s="93"/>
      <c r="M18" s="19" t="s">
        <v>9</v>
      </c>
      <c r="N18" s="48">
        <f>51684/1000</f>
        <v>51.684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19" t="s">
        <v>9</v>
      </c>
    </row>
    <row r="19" spans="1:45" ht="12.75">
      <c r="A19" s="1"/>
      <c r="C19" s="10"/>
      <c r="D19" s="10"/>
      <c r="E19" s="10"/>
      <c r="F19" s="10" t="s">
        <v>217</v>
      </c>
      <c r="G19" s="10"/>
      <c r="H19" s="10"/>
      <c r="I19" s="10"/>
      <c r="J19" s="10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39"/>
    </row>
    <row r="20" spans="1:45" s="13" customFormat="1" ht="12.75">
      <c r="A20" s="1"/>
      <c r="B20" s="5"/>
      <c r="C20" s="2"/>
      <c r="D20" s="9"/>
      <c r="E20" s="9"/>
      <c r="F20" s="9"/>
      <c r="G20" s="9"/>
      <c r="H20" s="9"/>
      <c r="I20" s="9"/>
      <c r="J20" s="9"/>
      <c r="K20" s="8"/>
      <c r="L20" s="8"/>
      <c r="M20" s="8"/>
      <c r="N20" s="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39"/>
    </row>
    <row r="21" spans="1:45" s="3" customFormat="1" ht="12.75">
      <c r="A21" s="89" t="s">
        <v>4</v>
      </c>
      <c r="B21" s="89" t="s">
        <v>13</v>
      </c>
      <c r="C21" s="89" t="s">
        <v>16</v>
      </c>
      <c r="D21" s="98" t="s">
        <v>14</v>
      </c>
      <c r="E21" s="99"/>
      <c r="F21" s="100"/>
      <c r="G21" s="98" t="s">
        <v>15</v>
      </c>
      <c r="H21" s="99"/>
      <c r="I21" s="100"/>
      <c r="J21" s="95" t="s">
        <v>5</v>
      </c>
      <c r="K21" s="96"/>
      <c r="L21" s="97" t="s">
        <v>22</v>
      </c>
      <c r="M21" s="97"/>
      <c r="N21" s="97"/>
      <c r="O21" s="3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39"/>
    </row>
    <row r="22" spans="1:47" s="20" customFormat="1" ht="12.75">
      <c r="A22" s="90"/>
      <c r="B22" s="90"/>
      <c r="C22" s="90"/>
      <c r="D22" s="101" t="s">
        <v>12</v>
      </c>
      <c r="E22" s="23" t="s">
        <v>20</v>
      </c>
      <c r="F22" s="23" t="s">
        <v>17</v>
      </c>
      <c r="G22" s="101" t="s">
        <v>12</v>
      </c>
      <c r="H22" s="23" t="s">
        <v>20</v>
      </c>
      <c r="I22" s="23" t="s">
        <v>17</v>
      </c>
      <c r="J22" s="23" t="s">
        <v>20</v>
      </c>
      <c r="K22" s="23" t="s">
        <v>17</v>
      </c>
      <c r="L22" s="97" t="s">
        <v>12</v>
      </c>
      <c r="M22" s="23" t="s">
        <v>20</v>
      </c>
      <c r="N22" s="23" t="s">
        <v>17</v>
      </c>
      <c r="O22" s="3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  <c r="AT22" s="40"/>
      <c r="AU22" s="40"/>
    </row>
    <row r="23" spans="1:47" ht="12.75">
      <c r="A23" s="91"/>
      <c r="B23" s="91"/>
      <c r="C23" s="91"/>
      <c r="D23" s="102"/>
      <c r="E23" s="17" t="s">
        <v>19</v>
      </c>
      <c r="F23" s="23" t="s">
        <v>18</v>
      </c>
      <c r="G23" s="102"/>
      <c r="H23" s="17" t="s">
        <v>19</v>
      </c>
      <c r="I23" s="23" t="s">
        <v>18</v>
      </c>
      <c r="J23" s="17" t="s">
        <v>19</v>
      </c>
      <c r="K23" s="23" t="s">
        <v>18</v>
      </c>
      <c r="L23" s="103"/>
      <c r="M23" s="17" t="s">
        <v>19</v>
      </c>
      <c r="N23" s="23" t="s">
        <v>18</v>
      </c>
      <c r="O23" s="35" t="s">
        <v>36</v>
      </c>
      <c r="P23"/>
      <c r="Q23" s="33" t="s">
        <v>31</v>
      </c>
      <c r="S23"/>
      <c r="T23"/>
      <c r="U23"/>
      <c r="V23"/>
      <c r="W23"/>
      <c r="X23"/>
      <c r="Y23"/>
      <c r="Z23"/>
      <c r="AA23"/>
      <c r="AB23"/>
      <c r="AC23"/>
      <c r="AD23"/>
      <c r="AE23" t="s">
        <v>32</v>
      </c>
      <c r="AF23" t="s">
        <v>33</v>
      </c>
      <c r="AG23" t="s">
        <v>34</v>
      </c>
      <c r="AH23" t="s">
        <v>35</v>
      </c>
      <c r="AI23" t="s">
        <v>37</v>
      </c>
      <c r="AJ23" t="s">
        <v>38</v>
      </c>
      <c r="AK23" t="s">
        <v>39</v>
      </c>
      <c r="AL23" t="s">
        <v>40</v>
      </c>
      <c r="AM23" t="s">
        <v>41</v>
      </c>
      <c r="AN23" t="s">
        <v>42</v>
      </c>
      <c r="AO23" s="38"/>
      <c r="AP23" s="38"/>
      <c r="AQ23" s="38"/>
      <c r="AR23" s="38"/>
      <c r="AS23" s="41"/>
      <c r="AT23" s="41"/>
      <c r="AU23" s="41"/>
    </row>
    <row r="24" spans="1:47" ht="12.75">
      <c r="A24" s="24">
        <v>1</v>
      </c>
      <c r="B24" s="24">
        <v>2</v>
      </c>
      <c r="C24" s="24">
        <v>3</v>
      </c>
      <c r="D24" s="24">
        <v>4</v>
      </c>
      <c r="E24" s="24">
        <v>5</v>
      </c>
      <c r="F24" s="24">
        <v>6</v>
      </c>
      <c r="G24" s="37">
        <v>7</v>
      </c>
      <c r="H24" s="37">
        <v>8</v>
      </c>
      <c r="I24" s="37">
        <v>9</v>
      </c>
      <c r="J24" s="37">
        <v>10</v>
      </c>
      <c r="K24" s="37">
        <v>11</v>
      </c>
      <c r="L24" s="37">
        <v>12</v>
      </c>
      <c r="M24" s="37">
        <v>13</v>
      </c>
      <c r="N24" s="37">
        <v>14</v>
      </c>
      <c r="O24" s="36"/>
      <c r="P24" s="24"/>
      <c r="Q24" s="36"/>
      <c r="R24" s="36"/>
      <c r="S24" s="36"/>
      <c r="T24" s="24"/>
      <c r="U24" s="24"/>
      <c r="V24" s="36"/>
      <c r="W24" s="36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44"/>
      <c r="AJ24" s="44"/>
      <c r="AK24" s="44"/>
      <c r="AL24" s="44"/>
      <c r="AM24" s="24"/>
      <c r="AN24" s="44"/>
      <c r="AO24" s="45"/>
      <c r="AP24" s="45"/>
      <c r="AQ24" s="45"/>
      <c r="AR24" s="45"/>
      <c r="AS24" s="42"/>
      <c r="AT24" s="42"/>
      <c r="AU24" s="42"/>
    </row>
    <row r="25" spans="1:45" ht="21" customHeight="1">
      <c r="A25" s="86" t="s">
        <v>51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39"/>
    </row>
    <row r="26" spans="1:45" ht="156">
      <c r="A26" s="50">
        <v>1</v>
      </c>
      <c r="B26" s="51" t="s">
        <v>52</v>
      </c>
      <c r="C26" s="52">
        <v>9.4183</v>
      </c>
      <c r="D26" s="53">
        <v>1645.61</v>
      </c>
      <c r="E26" s="53" t="s">
        <v>53</v>
      </c>
      <c r="F26" s="53" t="s">
        <v>54</v>
      </c>
      <c r="G26" s="53">
        <v>15499</v>
      </c>
      <c r="H26" s="53" t="s">
        <v>55</v>
      </c>
      <c r="I26" s="53" t="s">
        <v>56</v>
      </c>
      <c r="J26" s="53" t="s">
        <v>57</v>
      </c>
      <c r="K26" s="54" t="s">
        <v>58</v>
      </c>
      <c r="L26" s="53">
        <v>45464</v>
      </c>
      <c r="M26" s="53" t="s">
        <v>59</v>
      </c>
      <c r="N26" s="53" t="s">
        <v>60</v>
      </c>
      <c r="O26" s="55">
        <f>264+123</f>
        <v>387</v>
      </c>
      <c r="P26" s="56" t="s">
        <v>61</v>
      </c>
      <c r="Q26" s="55">
        <f>5892+2744</f>
        <v>8636</v>
      </c>
      <c r="R26" s="55">
        <v>15499</v>
      </c>
      <c r="S26" s="55">
        <v>45464</v>
      </c>
      <c r="T26" s="56"/>
      <c r="U26" s="56"/>
      <c r="V26" s="55"/>
      <c r="W26" s="55"/>
      <c r="X26" s="56">
        <v>62477</v>
      </c>
      <c r="Y26" s="56"/>
      <c r="Z26" s="56"/>
      <c r="AA26" s="56"/>
      <c r="AB26" s="56"/>
      <c r="AC26" s="56"/>
      <c r="AD26" s="56"/>
      <c r="AE26" s="57">
        <v>5892</v>
      </c>
      <c r="AF26" s="57">
        <v>5289</v>
      </c>
      <c r="AG26" s="57">
        <v>2744</v>
      </c>
      <c r="AH26" s="57">
        <v>34283</v>
      </c>
      <c r="AI26" s="55">
        <v>264</v>
      </c>
      <c r="AJ26" s="55">
        <v>634</v>
      </c>
      <c r="AK26" s="55">
        <v>123</v>
      </c>
      <c r="AL26" s="55">
        <v>14601</v>
      </c>
      <c r="AM26" s="55">
        <v>45464</v>
      </c>
      <c r="AN26" s="55">
        <v>15499</v>
      </c>
      <c r="AO26" s="58">
        <v>22.32</v>
      </c>
      <c r="AP26" s="58">
        <v>8.342</v>
      </c>
      <c r="AQ26" s="58">
        <v>22.308</v>
      </c>
      <c r="AR26" s="58">
        <v>2.348</v>
      </c>
      <c r="AS26" s="39"/>
    </row>
    <row r="27" spans="1:45" ht="12.75">
      <c r="A27" s="59" t="s">
        <v>23</v>
      </c>
      <c r="B27" s="60" t="s">
        <v>62</v>
      </c>
      <c r="C27" s="61" t="s">
        <v>23</v>
      </c>
      <c r="D27" s="62"/>
      <c r="E27" s="62"/>
      <c r="F27" s="62"/>
      <c r="G27" s="62">
        <v>16417</v>
      </c>
      <c r="H27" s="62"/>
      <c r="I27" s="62"/>
      <c r="J27" s="62"/>
      <c r="K27" s="63"/>
      <c r="L27" s="62">
        <v>62477</v>
      </c>
      <c r="M27" s="62"/>
      <c r="N27" s="62"/>
      <c r="O27" s="64"/>
      <c r="P27" s="65"/>
      <c r="Q27" s="64"/>
      <c r="R27" s="64"/>
      <c r="S27" s="64"/>
      <c r="T27" s="65" t="s">
        <v>62</v>
      </c>
      <c r="U27" s="65"/>
      <c r="V27" s="64">
        <v>62477</v>
      </c>
      <c r="W27" s="64"/>
      <c r="X27" s="65"/>
      <c r="Y27" s="65">
        <v>16417</v>
      </c>
      <c r="Z27" s="65"/>
      <c r="AA27" s="65"/>
      <c r="AB27" s="65"/>
      <c r="AC27" s="65"/>
      <c r="AD27" s="65"/>
      <c r="AE27" s="66"/>
      <c r="AF27" s="66"/>
      <c r="AG27" s="66"/>
      <c r="AH27" s="66"/>
      <c r="AI27" s="64"/>
      <c r="AJ27" s="64"/>
      <c r="AK27" s="64"/>
      <c r="AL27" s="64"/>
      <c r="AM27" s="64"/>
      <c r="AN27" s="64"/>
      <c r="AO27" s="67" t="s">
        <v>23</v>
      </c>
      <c r="AP27" s="67" t="s">
        <v>23</v>
      </c>
      <c r="AQ27" s="67" t="s">
        <v>23</v>
      </c>
      <c r="AR27" s="67" t="s">
        <v>23</v>
      </c>
      <c r="AS27" s="39"/>
    </row>
    <row r="28" spans="1:45" ht="72">
      <c r="A28" s="50">
        <v>2</v>
      </c>
      <c r="B28" s="51" t="s">
        <v>63</v>
      </c>
      <c r="C28" s="52">
        <v>-0.3956</v>
      </c>
      <c r="D28" s="53">
        <v>36064.75</v>
      </c>
      <c r="E28" s="53" t="s">
        <v>64</v>
      </c>
      <c r="F28" s="53"/>
      <c r="G28" s="53">
        <v>-14267</v>
      </c>
      <c r="H28" s="53" t="s">
        <v>65</v>
      </c>
      <c r="I28" s="53"/>
      <c r="J28" s="53" t="s">
        <v>66</v>
      </c>
      <c r="K28" s="54"/>
      <c r="L28" s="53">
        <v>-31601</v>
      </c>
      <c r="M28" s="53" t="s">
        <v>67</v>
      </c>
      <c r="N28" s="53"/>
      <c r="O28" s="55">
        <f>0+0</f>
        <v>0</v>
      </c>
      <c r="P28" s="56" t="s">
        <v>68</v>
      </c>
      <c r="Q28" s="55">
        <f>0+0</f>
        <v>0</v>
      </c>
      <c r="R28" s="55">
        <v>-14267</v>
      </c>
      <c r="S28" s="55">
        <v>-31601</v>
      </c>
      <c r="T28" s="56"/>
      <c r="U28" s="56"/>
      <c r="V28" s="55"/>
      <c r="W28" s="55"/>
      <c r="X28" s="56">
        <v>-31601</v>
      </c>
      <c r="Y28" s="56"/>
      <c r="Z28" s="56"/>
      <c r="AA28" s="56"/>
      <c r="AB28" s="56"/>
      <c r="AC28" s="56"/>
      <c r="AD28" s="56"/>
      <c r="AE28" s="57"/>
      <c r="AF28" s="57"/>
      <c r="AG28" s="57"/>
      <c r="AH28" s="57">
        <v>-31601</v>
      </c>
      <c r="AI28" s="55"/>
      <c r="AJ28" s="55"/>
      <c r="AK28" s="55"/>
      <c r="AL28" s="55">
        <v>-14267</v>
      </c>
      <c r="AM28" s="55">
        <v>-31601</v>
      </c>
      <c r="AN28" s="55">
        <v>-14267</v>
      </c>
      <c r="AO28" s="58" t="s">
        <v>23</v>
      </c>
      <c r="AP28" s="58" t="s">
        <v>23</v>
      </c>
      <c r="AQ28" s="58" t="s">
        <v>23</v>
      </c>
      <c r="AR28" s="58">
        <v>2.215</v>
      </c>
      <c r="AS28" s="39"/>
    </row>
    <row r="29" spans="1:45" ht="84">
      <c r="A29" s="50">
        <v>3</v>
      </c>
      <c r="B29" s="51" t="s">
        <v>69</v>
      </c>
      <c r="C29" s="52">
        <v>0.3956</v>
      </c>
      <c r="D29" s="53">
        <v>24683.08</v>
      </c>
      <c r="E29" s="53" t="s">
        <v>70</v>
      </c>
      <c r="F29" s="53"/>
      <c r="G29" s="53">
        <v>9765</v>
      </c>
      <c r="H29" s="53" t="s">
        <v>71</v>
      </c>
      <c r="I29" s="53"/>
      <c r="J29" s="53" t="s">
        <v>72</v>
      </c>
      <c r="K29" s="54"/>
      <c r="L29" s="53">
        <v>44743</v>
      </c>
      <c r="M29" s="53" t="s">
        <v>73</v>
      </c>
      <c r="N29" s="53"/>
      <c r="O29" s="55">
        <f>0+0</f>
        <v>0</v>
      </c>
      <c r="P29" s="56" t="s">
        <v>68</v>
      </c>
      <c r="Q29" s="55">
        <f>0+0</f>
        <v>0</v>
      </c>
      <c r="R29" s="55">
        <v>9765</v>
      </c>
      <c r="S29" s="55">
        <v>44743</v>
      </c>
      <c r="T29" s="56"/>
      <c r="U29" s="56"/>
      <c r="V29" s="55"/>
      <c r="W29" s="55"/>
      <c r="X29" s="56">
        <v>44743</v>
      </c>
      <c r="Y29" s="56"/>
      <c r="Z29" s="56"/>
      <c r="AA29" s="56"/>
      <c r="AB29" s="56"/>
      <c r="AC29" s="56"/>
      <c r="AD29" s="56"/>
      <c r="AE29" s="57"/>
      <c r="AF29" s="57"/>
      <c r="AG29" s="57"/>
      <c r="AH29" s="57">
        <v>44743</v>
      </c>
      <c r="AI29" s="55"/>
      <c r="AJ29" s="55"/>
      <c r="AK29" s="55"/>
      <c r="AL29" s="55">
        <v>9765</v>
      </c>
      <c r="AM29" s="55">
        <v>44743</v>
      </c>
      <c r="AN29" s="55">
        <v>9765</v>
      </c>
      <c r="AO29" s="58" t="s">
        <v>23</v>
      </c>
      <c r="AP29" s="58" t="s">
        <v>23</v>
      </c>
      <c r="AQ29" s="58" t="s">
        <v>23</v>
      </c>
      <c r="AR29" s="58">
        <v>4.582</v>
      </c>
      <c r="AS29" s="39"/>
    </row>
    <row r="30" spans="1:45" ht="72">
      <c r="A30" s="50">
        <v>4</v>
      </c>
      <c r="B30" s="51" t="s">
        <v>74</v>
      </c>
      <c r="C30" s="52">
        <v>0.00989</v>
      </c>
      <c r="D30" s="53">
        <v>936.89</v>
      </c>
      <c r="E30" s="53" t="s">
        <v>75</v>
      </c>
      <c r="F30" s="53"/>
      <c r="G30" s="53">
        <v>9</v>
      </c>
      <c r="H30" s="53" t="s">
        <v>76</v>
      </c>
      <c r="I30" s="53"/>
      <c r="J30" s="53" t="s">
        <v>77</v>
      </c>
      <c r="K30" s="54"/>
      <c r="L30" s="53">
        <v>423</v>
      </c>
      <c r="M30" s="53" t="s">
        <v>78</v>
      </c>
      <c r="N30" s="53"/>
      <c r="O30" s="55">
        <f>0+0</f>
        <v>0</v>
      </c>
      <c r="P30" s="56" t="s">
        <v>68</v>
      </c>
      <c r="Q30" s="55">
        <f>0+0</f>
        <v>0</v>
      </c>
      <c r="R30" s="55">
        <v>9</v>
      </c>
      <c r="S30" s="55">
        <v>423</v>
      </c>
      <c r="T30" s="56"/>
      <c r="U30" s="56"/>
      <c r="V30" s="55"/>
      <c r="W30" s="55"/>
      <c r="X30" s="56">
        <v>423</v>
      </c>
      <c r="Y30" s="56"/>
      <c r="Z30" s="56"/>
      <c r="AA30" s="56"/>
      <c r="AB30" s="56"/>
      <c r="AC30" s="56"/>
      <c r="AD30" s="56"/>
      <c r="AE30" s="57"/>
      <c r="AF30" s="57"/>
      <c r="AG30" s="57"/>
      <c r="AH30" s="57">
        <v>423</v>
      </c>
      <c r="AI30" s="55"/>
      <c r="AJ30" s="55"/>
      <c r="AK30" s="55"/>
      <c r="AL30" s="55">
        <v>9</v>
      </c>
      <c r="AM30" s="55">
        <v>423</v>
      </c>
      <c r="AN30" s="55">
        <v>9</v>
      </c>
      <c r="AO30" s="58" t="s">
        <v>23</v>
      </c>
      <c r="AP30" s="58" t="s">
        <v>23</v>
      </c>
      <c r="AQ30" s="58" t="s">
        <v>23</v>
      </c>
      <c r="AR30" s="58">
        <v>47.02</v>
      </c>
      <c r="AS30" s="39"/>
    </row>
    <row r="31" spans="1:45" ht="96">
      <c r="A31" s="50">
        <v>5</v>
      </c>
      <c r="B31" s="51" t="s">
        <v>79</v>
      </c>
      <c r="C31" s="52">
        <v>1.141</v>
      </c>
      <c r="D31" s="53">
        <v>58.51</v>
      </c>
      <c r="E31" s="53"/>
      <c r="F31" s="53" t="s">
        <v>80</v>
      </c>
      <c r="G31" s="53">
        <v>67</v>
      </c>
      <c r="H31" s="53"/>
      <c r="I31" s="53" t="s">
        <v>81</v>
      </c>
      <c r="J31" s="53">
        <v>22.32</v>
      </c>
      <c r="K31" s="54" t="s">
        <v>82</v>
      </c>
      <c r="L31" s="53">
        <v>594</v>
      </c>
      <c r="M31" s="53"/>
      <c r="N31" s="53" t="s">
        <v>83</v>
      </c>
      <c r="O31" s="55">
        <f>0+9</f>
        <v>9</v>
      </c>
      <c r="P31" s="56" t="s">
        <v>61</v>
      </c>
      <c r="Q31" s="55">
        <f>0+201</f>
        <v>201</v>
      </c>
      <c r="R31" s="55">
        <v>67</v>
      </c>
      <c r="S31" s="55">
        <v>594</v>
      </c>
      <c r="T31" s="56"/>
      <c r="U31" s="56"/>
      <c r="V31" s="55"/>
      <c r="W31" s="55"/>
      <c r="X31" s="56">
        <v>990</v>
      </c>
      <c r="Y31" s="56"/>
      <c r="Z31" s="56"/>
      <c r="AA31" s="56"/>
      <c r="AB31" s="56"/>
      <c r="AC31" s="56"/>
      <c r="AD31" s="56"/>
      <c r="AE31" s="57"/>
      <c r="AF31" s="57">
        <v>594</v>
      </c>
      <c r="AG31" s="57">
        <v>201</v>
      </c>
      <c r="AH31" s="57"/>
      <c r="AI31" s="55"/>
      <c r="AJ31" s="55">
        <v>67</v>
      </c>
      <c r="AK31" s="55">
        <v>9</v>
      </c>
      <c r="AL31" s="55"/>
      <c r="AM31" s="55">
        <v>594</v>
      </c>
      <c r="AN31" s="55">
        <v>67</v>
      </c>
      <c r="AO31" s="58">
        <v>22.32</v>
      </c>
      <c r="AP31" s="58">
        <v>8.87</v>
      </c>
      <c r="AQ31" s="58">
        <v>22.32</v>
      </c>
      <c r="AR31" s="58" t="s">
        <v>23</v>
      </c>
      <c r="AS31" s="39"/>
    </row>
    <row r="32" spans="1:45" ht="12.75">
      <c r="A32" s="59" t="s">
        <v>23</v>
      </c>
      <c r="B32" s="60" t="s">
        <v>62</v>
      </c>
      <c r="C32" s="61" t="s">
        <v>23</v>
      </c>
      <c r="D32" s="62"/>
      <c r="E32" s="62"/>
      <c r="F32" s="62"/>
      <c r="G32" s="62">
        <v>89</v>
      </c>
      <c r="H32" s="62"/>
      <c r="I32" s="62"/>
      <c r="J32" s="62"/>
      <c r="K32" s="63"/>
      <c r="L32" s="62">
        <v>990</v>
      </c>
      <c r="M32" s="62"/>
      <c r="N32" s="62"/>
      <c r="O32" s="64"/>
      <c r="P32" s="65"/>
      <c r="Q32" s="64"/>
      <c r="R32" s="64"/>
      <c r="S32" s="64"/>
      <c r="T32" s="65" t="s">
        <v>62</v>
      </c>
      <c r="U32" s="65"/>
      <c r="V32" s="64">
        <v>990</v>
      </c>
      <c r="W32" s="64"/>
      <c r="X32" s="65"/>
      <c r="Y32" s="65">
        <v>89</v>
      </c>
      <c r="Z32" s="65"/>
      <c r="AA32" s="65"/>
      <c r="AB32" s="65"/>
      <c r="AC32" s="65"/>
      <c r="AD32" s="65"/>
      <c r="AE32" s="66"/>
      <c r="AF32" s="66"/>
      <c r="AG32" s="66"/>
      <c r="AH32" s="66"/>
      <c r="AI32" s="64"/>
      <c r="AJ32" s="64"/>
      <c r="AK32" s="64"/>
      <c r="AL32" s="64"/>
      <c r="AM32" s="64"/>
      <c r="AN32" s="64"/>
      <c r="AO32" s="67" t="s">
        <v>23</v>
      </c>
      <c r="AP32" s="67" t="s">
        <v>23</v>
      </c>
      <c r="AQ32" s="67" t="s">
        <v>23</v>
      </c>
      <c r="AR32" s="67" t="s">
        <v>23</v>
      </c>
      <c r="AS32" s="39"/>
    </row>
    <row r="33" spans="1:45" ht="21" customHeight="1">
      <c r="A33" s="84" t="s">
        <v>84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39"/>
    </row>
    <row r="34" spans="1:45" ht="168">
      <c r="A34" s="50">
        <v>6</v>
      </c>
      <c r="B34" s="51" t="s">
        <v>85</v>
      </c>
      <c r="C34" s="52">
        <v>12.0162</v>
      </c>
      <c r="D34" s="53">
        <v>1266.93</v>
      </c>
      <c r="E34" s="53" t="s">
        <v>86</v>
      </c>
      <c r="F34" s="53" t="s">
        <v>54</v>
      </c>
      <c r="G34" s="53">
        <v>15224</v>
      </c>
      <c r="H34" s="53" t="s">
        <v>87</v>
      </c>
      <c r="I34" s="53" t="s">
        <v>88</v>
      </c>
      <c r="J34" s="53" t="s">
        <v>89</v>
      </c>
      <c r="K34" s="54" t="s">
        <v>58</v>
      </c>
      <c r="L34" s="53">
        <v>47946</v>
      </c>
      <c r="M34" s="53" t="s">
        <v>90</v>
      </c>
      <c r="N34" s="53" t="s">
        <v>91</v>
      </c>
      <c r="O34" s="55">
        <f>337+157</f>
        <v>494</v>
      </c>
      <c r="P34" s="56" t="s">
        <v>61</v>
      </c>
      <c r="Q34" s="55">
        <f>7522+3502</f>
        <v>11024</v>
      </c>
      <c r="R34" s="55">
        <v>15224</v>
      </c>
      <c r="S34" s="55">
        <v>47946</v>
      </c>
      <c r="T34" s="56"/>
      <c r="U34" s="56"/>
      <c r="V34" s="55"/>
      <c r="W34" s="55"/>
      <c r="X34" s="56">
        <v>69663</v>
      </c>
      <c r="Y34" s="56"/>
      <c r="Z34" s="56"/>
      <c r="AA34" s="56"/>
      <c r="AB34" s="56"/>
      <c r="AC34" s="56"/>
      <c r="AD34" s="56"/>
      <c r="AE34" s="57">
        <v>7522</v>
      </c>
      <c r="AF34" s="57">
        <v>6749</v>
      </c>
      <c r="AG34" s="57">
        <v>3502</v>
      </c>
      <c r="AH34" s="57">
        <v>33675</v>
      </c>
      <c r="AI34" s="55">
        <v>337</v>
      </c>
      <c r="AJ34" s="55">
        <v>809</v>
      </c>
      <c r="AK34" s="55">
        <v>157</v>
      </c>
      <c r="AL34" s="55">
        <v>14078</v>
      </c>
      <c r="AM34" s="55">
        <v>47946</v>
      </c>
      <c r="AN34" s="55">
        <v>15224</v>
      </c>
      <c r="AO34" s="58">
        <v>22.32</v>
      </c>
      <c r="AP34" s="58">
        <v>8.342</v>
      </c>
      <c r="AQ34" s="58">
        <v>22.308</v>
      </c>
      <c r="AR34" s="58">
        <v>2.392</v>
      </c>
      <c r="AS34" s="39"/>
    </row>
    <row r="35" spans="1:45" ht="12.75">
      <c r="A35" s="59" t="s">
        <v>23</v>
      </c>
      <c r="B35" s="60" t="s">
        <v>62</v>
      </c>
      <c r="C35" s="61" t="s">
        <v>23</v>
      </c>
      <c r="D35" s="62"/>
      <c r="E35" s="62"/>
      <c r="F35" s="62"/>
      <c r="G35" s="62">
        <v>16394</v>
      </c>
      <c r="H35" s="62"/>
      <c r="I35" s="62"/>
      <c r="J35" s="62"/>
      <c r="K35" s="63"/>
      <c r="L35" s="62">
        <v>69663</v>
      </c>
      <c r="M35" s="62"/>
      <c r="N35" s="62"/>
      <c r="O35" s="64"/>
      <c r="P35" s="65"/>
      <c r="Q35" s="64"/>
      <c r="R35" s="64"/>
      <c r="S35" s="64"/>
      <c r="T35" s="65" t="s">
        <v>62</v>
      </c>
      <c r="U35" s="65"/>
      <c r="V35" s="64">
        <v>69663</v>
      </c>
      <c r="W35" s="64"/>
      <c r="X35" s="65"/>
      <c r="Y35" s="65">
        <v>16394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72">
      <c r="A36" s="50">
        <v>7</v>
      </c>
      <c r="B36" s="51" t="s">
        <v>74</v>
      </c>
      <c r="C36" s="52">
        <v>0.225905</v>
      </c>
      <c r="D36" s="53">
        <v>936.89</v>
      </c>
      <c r="E36" s="53" t="s">
        <v>75</v>
      </c>
      <c r="F36" s="53"/>
      <c r="G36" s="53">
        <v>212</v>
      </c>
      <c r="H36" s="53" t="s">
        <v>92</v>
      </c>
      <c r="I36" s="53"/>
      <c r="J36" s="53" t="s">
        <v>77</v>
      </c>
      <c r="K36" s="54"/>
      <c r="L36" s="53">
        <v>9968</v>
      </c>
      <c r="M36" s="53" t="s">
        <v>93</v>
      </c>
      <c r="N36" s="53"/>
      <c r="O36" s="55">
        <f>0+0</f>
        <v>0</v>
      </c>
      <c r="P36" s="56" t="s">
        <v>68</v>
      </c>
      <c r="Q36" s="55">
        <f>0+0</f>
        <v>0</v>
      </c>
      <c r="R36" s="55">
        <v>212</v>
      </c>
      <c r="S36" s="55">
        <v>9968</v>
      </c>
      <c r="T36" s="56"/>
      <c r="U36" s="56"/>
      <c r="V36" s="55"/>
      <c r="W36" s="55"/>
      <c r="X36" s="56">
        <v>9968</v>
      </c>
      <c r="Y36" s="56"/>
      <c r="Z36" s="56"/>
      <c r="AA36" s="56"/>
      <c r="AB36" s="56"/>
      <c r="AC36" s="56"/>
      <c r="AD36" s="56"/>
      <c r="AE36" s="57"/>
      <c r="AF36" s="57"/>
      <c r="AG36" s="57"/>
      <c r="AH36" s="57">
        <v>9968</v>
      </c>
      <c r="AI36" s="55"/>
      <c r="AJ36" s="55"/>
      <c r="AK36" s="55"/>
      <c r="AL36" s="55">
        <v>212</v>
      </c>
      <c r="AM36" s="55">
        <v>9968</v>
      </c>
      <c r="AN36" s="55">
        <v>212</v>
      </c>
      <c r="AO36" s="58" t="s">
        <v>23</v>
      </c>
      <c r="AP36" s="58" t="s">
        <v>23</v>
      </c>
      <c r="AQ36" s="58" t="s">
        <v>23</v>
      </c>
      <c r="AR36" s="58">
        <v>47.02</v>
      </c>
      <c r="AS36" s="39"/>
    </row>
    <row r="37" spans="1:45" ht="96">
      <c r="A37" s="50">
        <v>8</v>
      </c>
      <c r="B37" s="51" t="s">
        <v>79</v>
      </c>
      <c r="C37" s="52">
        <v>1.456</v>
      </c>
      <c r="D37" s="53">
        <v>58.51</v>
      </c>
      <c r="E37" s="53"/>
      <c r="F37" s="53" t="s">
        <v>80</v>
      </c>
      <c r="G37" s="53">
        <v>85</v>
      </c>
      <c r="H37" s="53"/>
      <c r="I37" s="53" t="s">
        <v>94</v>
      </c>
      <c r="J37" s="53">
        <v>22.32</v>
      </c>
      <c r="K37" s="54" t="s">
        <v>82</v>
      </c>
      <c r="L37" s="53">
        <v>754</v>
      </c>
      <c r="M37" s="53"/>
      <c r="N37" s="53" t="s">
        <v>95</v>
      </c>
      <c r="O37" s="55">
        <f>0+12</f>
        <v>12</v>
      </c>
      <c r="P37" s="56" t="s">
        <v>61</v>
      </c>
      <c r="Q37" s="55">
        <f>0+268</f>
        <v>268</v>
      </c>
      <c r="R37" s="55">
        <v>85</v>
      </c>
      <c r="S37" s="55">
        <v>754</v>
      </c>
      <c r="T37" s="56"/>
      <c r="U37" s="56"/>
      <c r="V37" s="55"/>
      <c r="W37" s="55"/>
      <c r="X37" s="56">
        <v>1282</v>
      </c>
      <c r="Y37" s="56"/>
      <c r="Z37" s="56"/>
      <c r="AA37" s="56"/>
      <c r="AB37" s="56"/>
      <c r="AC37" s="56"/>
      <c r="AD37" s="56"/>
      <c r="AE37" s="57"/>
      <c r="AF37" s="57">
        <v>754</v>
      </c>
      <c r="AG37" s="57">
        <v>268</v>
      </c>
      <c r="AH37" s="57"/>
      <c r="AI37" s="55"/>
      <c r="AJ37" s="55">
        <v>85</v>
      </c>
      <c r="AK37" s="55">
        <v>12</v>
      </c>
      <c r="AL37" s="55"/>
      <c r="AM37" s="55">
        <v>754</v>
      </c>
      <c r="AN37" s="55">
        <v>85</v>
      </c>
      <c r="AO37" s="58">
        <v>22.32</v>
      </c>
      <c r="AP37" s="58">
        <v>8.87</v>
      </c>
      <c r="AQ37" s="58">
        <v>22.32</v>
      </c>
      <c r="AR37" s="58" t="s">
        <v>23</v>
      </c>
      <c r="AS37" s="39"/>
    </row>
    <row r="38" spans="1:45" ht="12.75">
      <c r="A38" s="59" t="s">
        <v>23</v>
      </c>
      <c r="B38" s="60" t="s">
        <v>62</v>
      </c>
      <c r="C38" s="61" t="s">
        <v>23</v>
      </c>
      <c r="D38" s="62"/>
      <c r="E38" s="62"/>
      <c r="F38" s="62"/>
      <c r="G38" s="62">
        <v>113</v>
      </c>
      <c r="H38" s="62"/>
      <c r="I38" s="62"/>
      <c r="J38" s="62"/>
      <c r="K38" s="63"/>
      <c r="L38" s="62">
        <v>1282</v>
      </c>
      <c r="M38" s="62"/>
      <c r="N38" s="62"/>
      <c r="O38" s="64"/>
      <c r="P38" s="65"/>
      <c r="Q38" s="64"/>
      <c r="R38" s="64"/>
      <c r="S38" s="64"/>
      <c r="T38" s="65" t="s">
        <v>62</v>
      </c>
      <c r="U38" s="65"/>
      <c r="V38" s="64">
        <v>1282</v>
      </c>
      <c r="W38" s="64"/>
      <c r="X38" s="65"/>
      <c r="Y38" s="65">
        <v>113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72">
      <c r="A39" s="50">
        <v>9</v>
      </c>
      <c r="B39" s="51" t="s">
        <v>63</v>
      </c>
      <c r="C39" s="52">
        <v>-0.3785</v>
      </c>
      <c r="D39" s="53">
        <v>36064.75</v>
      </c>
      <c r="E39" s="53" t="s">
        <v>64</v>
      </c>
      <c r="F39" s="53"/>
      <c r="G39" s="53">
        <v>-13651</v>
      </c>
      <c r="H39" s="53" t="s">
        <v>96</v>
      </c>
      <c r="I39" s="53"/>
      <c r="J39" s="53" t="s">
        <v>66</v>
      </c>
      <c r="K39" s="54"/>
      <c r="L39" s="53">
        <v>-30237</v>
      </c>
      <c r="M39" s="53" t="s">
        <v>97</v>
      </c>
      <c r="N39" s="53"/>
      <c r="O39" s="55">
        <f>0+0</f>
        <v>0</v>
      </c>
      <c r="P39" s="56" t="s">
        <v>68</v>
      </c>
      <c r="Q39" s="55">
        <f>0+0</f>
        <v>0</v>
      </c>
      <c r="R39" s="55">
        <v>-13651</v>
      </c>
      <c r="S39" s="55">
        <v>-30237</v>
      </c>
      <c r="T39" s="56"/>
      <c r="U39" s="56"/>
      <c r="V39" s="55"/>
      <c r="W39" s="55"/>
      <c r="X39" s="56">
        <v>-30237</v>
      </c>
      <c r="Y39" s="56"/>
      <c r="Z39" s="56"/>
      <c r="AA39" s="56"/>
      <c r="AB39" s="56"/>
      <c r="AC39" s="56"/>
      <c r="AD39" s="56"/>
      <c r="AE39" s="57"/>
      <c r="AF39" s="57"/>
      <c r="AG39" s="57"/>
      <c r="AH39" s="57">
        <v>-30237</v>
      </c>
      <c r="AI39" s="55"/>
      <c r="AJ39" s="55"/>
      <c r="AK39" s="55"/>
      <c r="AL39" s="55">
        <v>-13651</v>
      </c>
      <c r="AM39" s="55">
        <v>-30237</v>
      </c>
      <c r="AN39" s="55">
        <v>-13651</v>
      </c>
      <c r="AO39" s="58" t="s">
        <v>23</v>
      </c>
      <c r="AP39" s="58" t="s">
        <v>23</v>
      </c>
      <c r="AQ39" s="58" t="s">
        <v>23</v>
      </c>
      <c r="AR39" s="58">
        <v>2.215</v>
      </c>
      <c r="AS39" s="39"/>
    </row>
    <row r="40" spans="1:45" ht="84">
      <c r="A40" s="50">
        <v>10</v>
      </c>
      <c r="B40" s="51" t="s">
        <v>69</v>
      </c>
      <c r="C40" s="52">
        <v>0.3785</v>
      </c>
      <c r="D40" s="53">
        <v>24683.08</v>
      </c>
      <c r="E40" s="53" t="s">
        <v>70</v>
      </c>
      <c r="F40" s="53"/>
      <c r="G40" s="53">
        <v>9343</v>
      </c>
      <c r="H40" s="53" t="s">
        <v>98</v>
      </c>
      <c r="I40" s="53"/>
      <c r="J40" s="53" t="s">
        <v>72</v>
      </c>
      <c r="K40" s="54"/>
      <c r="L40" s="53">
        <v>42810</v>
      </c>
      <c r="M40" s="53" t="s">
        <v>99</v>
      </c>
      <c r="N40" s="53"/>
      <c r="O40" s="55">
        <f>0+0</f>
        <v>0</v>
      </c>
      <c r="P40" s="56" t="s">
        <v>68</v>
      </c>
      <c r="Q40" s="55">
        <f>0+0</f>
        <v>0</v>
      </c>
      <c r="R40" s="55">
        <v>9343</v>
      </c>
      <c r="S40" s="55">
        <v>42810</v>
      </c>
      <c r="T40" s="56"/>
      <c r="U40" s="56"/>
      <c r="V40" s="55"/>
      <c r="W40" s="55"/>
      <c r="X40" s="56">
        <v>42810</v>
      </c>
      <c r="Y40" s="56"/>
      <c r="Z40" s="56"/>
      <c r="AA40" s="56"/>
      <c r="AB40" s="56"/>
      <c r="AC40" s="56"/>
      <c r="AD40" s="56"/>
      <c r="AE40" s="57"/>
      <c r="AF40" s="57"/>
      <c r="AG40" s="57"/>
      <c r="AH40" s="57">
        <v>42810</v>
      </c>
      <c r="AI40" s="55"/>
      <c r="AJ40" s="55"/>
      <c r="AK40" s="55"/>
      <c r="AL40" s="55">
        <v>9343</v>
      </c>
      <c r="AM40" s="55">
        <v>42810</v>
      </c>
      <c r="AN40" s="55">
        <v>9343</v>
      </c>
      <c r="AO40" s="58" t="s">
        <v>23</v>
      </c>
      <c r="AP40" s="58" t="s">
        <v>23</v>
      </c>
      <c r="AQ40" s="58" t="s">
        <v>23</v>
      </c>
      <c r="AR40" s="58">
        <v>4.582</v>
      </c>
      <c r="AS40" s="39"/>
    </row>
    <row r="41" spans="1:45" ht="21" customHeight="1">
      <c r="A41" s="84" t="s">
        <v>100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39"/>
    </row>
    <row r="42" spans="1:45" ht="168">
      <c r="A42" s="50">
        <v>11</v>
      </c>
      <c r="B42" s="51" t="s">
        <v>101</v>
      </c>
      <c r="C42" s="52">
        <v>26.052</v>
      </c>
      <c r="D42" s="53">
        <v>509.57</v>
      </c>
      <c r="E42" s="53" t="s">
        <v>102</v>
      </c>
      <c r="F42" s="53" t="s">
        <v>54</v>
      </c>
      <c r="G42" s="53">
        <v>13275</v>
      </c>
      <c r="H42" s="53" t="s">
        <v>103</v>
      </c>
      <c r="I42" s="53" t="s">
        <v>104</v>
      </c>
      <c r="J42" s="53" t="s">
        <v>105</v>
      </c>
      <c r="K42" s="54" t="s">
        <v>58</v>
      </c>
      <c r="L42" s="53">
        <v>60243</v>
      </c>
      <c r="M42" s="53" t="s">
        <v>106</v>
      </c>
      <c r="N42" s="53" t="s">
        <v>107</v>
      </c>
      <c r="O42" s="55">
        <f>731+339</f>
        <v>1070</v>
      </c>
      <c r="P42" s="56" t="s">
        <v>61</v>
      </c>
      <c r="Q42" s="55">
        <f>16316+7562</f>
        <v>23878</v>
      </c>
      <c r="R42" s="55">
        <v>13275</v>
      </c>
      <c r="S42" s="55">
        <v>60243</v>
      </c>
      <c r="T42" s="56"/>
      <c r="U42" s="56"/>
      <c r="V42" s="55"/>
      <c r="W42" s="55"/>
      <c r="X42" s="56">
        <v>107282</v>
      </c>
      <c r="Y42" s="56"/>
      <c r="Z42" s="56"/>
      <c r="AA42" s="56"/>
      <c r="AB42" s="56"/>
      <c r="AC42" s="56"/>
      <c r="AD42" s="56"/>
      <c r="AE42" s="57">
        <v>16316</v>
      </c>
      <c r="AF42" s="57">
        <v>14632</v>
      </c>
      <c r="AG42" s="57">
        <v>7562</v>
      </c>
      <c r="AH42" s="57">
        <v>29295</v>
      </c>
      <c r="AI42" s="55">
        <v>731</v>
      </c>
      <c r="AJ42" s="55">
        <v>1754</v>
      </c>
      <c r="AK42" s="55">
        <v>339</v>
      </c>
      <c r="AL42" s="55">
        <v>10790</v>
      </c>
      <c r="AM42" s="55">
        <v>60243</v>
      </c>
      <c r="AN42" s="55">
        <v>13275</v>
      </c>
      <c r="AO42" s="58">
        <v>22.32</v>
      </c>
      <c r="AP42" s="58">
        <v>8.342</v>
      </c>
      <c r="AQ42" s="58">
        <v>22.308</v>
      </c>
      <c r="AR42" s="58">
        <v>2.715</v>
      </c>
      <c r="AS42" s="39"/>
    </row>
    <row r="43" spans="1:45" ht="12.75">
      <c r="A43" s="59" t="s">
        <v>23</v>
      </c>
      <c r="B43" s="60" t="s">
        <v>62</v>
      </c>
      <c r="C43" s="61" t="s">
        <v>23</v>
      </c>
      <c r="D43" s="62"/>
      <c r="E43" s="62"/>
      <c r="F43" s="62"/>
      <c r="G43" s="62">
        <v>15811</v>
      </c>
      <c r="H43" s="62"/>
      <c r="I43" s="62"/>
      <c r="J43" s="62"/>
      <c r="K43" s="63"/>
      <c r="L43" s="62">
        <v>107282</v>
      </c>
      <c r="M43" s="62"/>
      <c r="N43" s="62"/>
      <c r="O43" s="64"/>
      <c r="P43" s="65"/>
      <c r="Q43" s="64"/>
      <c r="R43" s="64"/>
      <c r="S43" s="64"/>
      <c r="T43" s="65" t="s">
        <v>62</v>
      </c>
      <c r="U43" s="65"/>
      <c r="V43" s="64">
        <v>107282</v>
      </c>
      <c r="W43" s="64"/>
      <c r="X43" s="65"/>
      <c r="Y43" s="65">
        <v>15811</v>
      </c>
      <c r="Z43" s="65"/>
      <c r="AA43" s="65"/>
      <c r="AB43" s="65"/>
      <c r="AC43" s="65"/>
      <c r="AD43" s="65"/>
      <c r="AE43" s="66"/>
      <c r="AF43" s="66"/>
      <c r="AG43" s="66"/>
      <c r="AH43" s="66"/>
      <c r="AI43" s="64"/>
      <c r="AJ43" s="64"/>
      <c r="AK43" s="64"/>
      <c r="AL43" s="64"/>
      <c r="AM43" s="64"/>
      <c r="AN43" s="64"/>
      <c r="AO43" s="67" t="s">
        <v>23</v>
      </c>
      <c r="AP43" s="67" t="s">
        <v>23</v>
      </c>
      <c r="AQ43" s="67" t="s">
        <v>23</v>
      </c>
      <c r="AR43" s="67" t="s">
        <v>23</v>
      </c>
      <c r="AS43" s="39"/>
    </row>
    <row r="44" spans="1:45" ht="72">
      <c r="A44" s="50">
        <v>12</v>
      </c>
      <c r="B44" s="51" t="s">
        <v>74</v>
      </c>
      <c r="C44" s="52">
        <v>0.162825</v>
      </c>
      <c r="D44" s="53">
        <v>936.89</v>
      </c>
      <c r="E44" s="53" t="s">
        <v>75</v>
      </c>
      <c r="F44" s="53"/>
      <c r="G44" s="53">
        <v>153</v>
      </c>
      <c r="H44" s="53" t="s">
        <v>108</v>
      </c>
      <c r="I44" s="53"/>
      <c r="J44" s="53" t="s">
        <v>77</v>
      </c>
      <c r="K44" s="54"/>
      <c r="L44" s="53">
        <v>7194</v>
      </c>
      <c r="M44" s="53" t="s">
        <v>109</v>
      </c>
      <c r="N44" s="53"/>
      <c r="O44" s="55">
        <f>0+0</f>
        <v>0</v>
      </c>
      <c r="P44" s="56" t="s">
        <v>68</v>
      </c>
      <c r="Q44" s="55">
        <f>0+0</f>
        <v>0</v>
      </c>
      <c r="R44" s="55">
        <v>153</v>
      </c>
      <c r="S44" s="55">
        <v>7194</v>
      </c>
      <c r="T44" s="56"/>
      <c r="U44" s="56"/>
      <c r="V44" s="55"/>
      <c r="W44" s="55"/>
      <c r="X44" s="56">
        <v>7194</v>
      </c>
      <c r="Y44" s="56"/>
      <c r="Z44" s="56"/>
      <c r="AA44" s="56"/>
      <c r="AB44" s="56"/>
      <c r="AC44" s="56"/>
      <c r="AD44" s="56"/>
      <c r="AE44" s="57"/>
      <c r="AF44" s="57"/>
      <c r="AG44" s="57"/>
      <c r="AH44" s="57">
        <v>7194</v>
      </c>
      <c r="AI44" s="55"/>
      <c r="AJ44" s="55"/>
      <c r="AK44" s="55"/>
      <c r="AL44" s="55">
        <v>153</v>
      </c>
      <c r="AM44" s="55">
        <v>7194</v>
      </c>
      <c r="AN44" s="55">
        <v>153</v>
      </c>
      <c r="AO44" s="58" t="s">
        <v>23</v>
      </c>
      <c r="AP44" s="58" t="s">
        <v>23</v>
      </c>
      <c r="AQ44" s="58" t="s">
        <v>23</v>
      </c>
      <c r="AR44" s="58">
        <v>47.02</v>
      </c>
      <c r="AS44" s="39"/>
    </row>
    <row r="45" spans="1:45" ht="96">
      <c r="A45" s="50">
        <v>13</v>
      </c>
      <c r="B45" s="51" t="s">
        <v>79</v>
      </c>
      <c r="C45" s="52">
        <v>3.158</v>
      </c>
      <c r="D45" s="53">
        <v>58.51</v>
      </c>
      <c r="E45" s="53"/>
      <c r="F45" s="53" t="s">
        <v>80</v>
      </c>
      <c r="G45" s="53">
        <v>185</v>
      </c>
      <c r="H45" s="53"/>
      <c r="I45" s="53" t="s">
        <v>110</v>
      </c>
      <c r="J45" s="53">
        <v>22.32</v>
      </c>
      <c r="K45" s="54" t="s">
        <v>82</v>
      </c>
      <c r="L45" s="53">
        <v>1641</v>
      </c>
      <c r="M45" s="53"/>
      <c r="N45" s="53" t="s">
        <v>111</v>
      </c>
      <c r="O45" s="55">
        <f>0+25</f>
        <v>25</v>
      </c>
      <c r="P45" s="56" t="s">
        <v>61</v>
      </c>
      <c r="Q45" s="55">
        <f>0+558</f>
        <v>558</v>
      </c>
      <c r="R45" s="55">
        <v>185</v>
      </c>
      <c r="S45" s="55">
        <v>1641</v>
      </c>
      <c r="T45" s="56"/>
      <c r="U45" s="56"/>
      <c r="V45" s="55"/>
      <c r="W45" s="55"/>
      <c r="X45" s="56">
        <v>2740</v>
      </c>
      <c r="Y45" s="56"/>
      <c r="Z45" s="56"/>
      <c r="AA45" s="56"/>
      <c r="AB45" s="56"/>
      <c r="AC45" s="56"/>
      <c r="AD45" s="56"/>
      <c r="AE45" s="57"/>
      <c r="AF45" s="57">
        <v>1641</v>
      </c>
      <c r="AG45" s="57">
        <v>558</v>
      </c>
      <c r="AH45" s="57"/>
      <c r="AI45" s="55"/>
      <c r="AJ45" s="55">
        <v>185</v>
      </c>
      <c r="AK45" s="55">
        <v>25</v>
      </c>
      <c r="AL45" s="55"/>
      <c r="AM45" s="55">
        <v>1641</v>
      </c>
      <c r="AN45" s="55">
        <v>185</v>
      </c>
      <c r="AO45" s="58">
        <v>22.32</v>
      </c>
      <c r="AP45" s="58">
        <v>8.87</v>
      </c>
      <c r="AQ45" s="58">
        <v>22.32</v>
      </c>
      <c r="AR45" s="58" t="s">
        <v>23</v>
      </c>
      <c r="AS45" s="39"/>
    </row>
    <row r="46" spans="1:45" ht="12.75">
      <c r="A46" s="59" t="s">
        <v>23</v>
      </c>
      <c r="B46" s="60" t="s">
        <v>62</v>
      </c>
      <c r="C46" s="61" t="s">
        <v>23</v>
      </c>
      <c r="D46" s="62"/>
      <c r="E46" s="62"/>
      <c r="F46" s="62"/>
      <c r="G46" s="62">
        <v>245</v>
      </c>
      <c r="H46" s="62"/>
      <c r="I46" s="62"/>
      <c r="J46" s="62"/>
      <c r="K46" s="63"/>
      <c r="L46" s="62">
        <v>2740</v>
      </c>
      <c r="M46" s="62"/>
      <c r="N46" s="62"/>
      <c r="O46" s="64"/>
      <c r="P46" s="65"/>
      <c r="Q46" s="64"/>
      <c r="R46" s="64"/>
      <c r="S46" s="64"/>
      <c r="T46" s="65" t="s">
        <v>62</v>
      </c>
      <c r="U46" s="65"/>
      <c r="V46" s="64">
        <v>2740</v>
      </c>
      <c r="W46" s="64"/>
      <c r="X46" s="65"/>
      <c r="Y46" s="65">
        <v>245</v>
      </c>
      <c r="Z46" s="65"/>
      <c r="AA46" s="65"/>
      <c r="AB46" s="65"/>
      <c r="AC46" s="65"/>
      <c r="AD46" s="65"/>
      <c r="AE46" s="66"/>
      <c r="AF46" s="66"/>
      <c r="AG46" s="66"/>
      <c r="AH46" s="66"/>
      <c r="AI46" s="64"/>
      <c r="AJ46" s="64"/>
      <c r="AK46" s="64"/>
      <c r="AL46" s="64"/>
      <c r="AM46" s="64"/>
      <c r="AN46" s="64"/>
      <c r="AO46" s="67" t="s">
        <v>23</v>
      </c>
      <c r="AP46" s="67" t="s">
        <v>23</v>
      </c>
      <c r="AQ46" s="67" t="s">
        <v>23</v>
      </c>
      <c r="AR46" s="67" t="s">
        <v>23</v>
      </c>
      <c r="AS46" s="39"/>
    </row>
    <row r="47" spans="1:45" ht="72">
      <c r="A47" s="50">
        <v>14</v>
      </c>
      <c r="B47" s="51" t="s">
        <v>63</v>
      </c>
      <c r="C47" s="52">
        <v>-0.2735</v>
      </c>
      <c r="D47" s="53">
        <v>36064.75</v>
      </c>
      <c r="E47" s="53" t="s">
        <v>64</v>
      </c>
      <c r="F47" s="53"/>
      <c r="G47" s="53">
        <v>-9864</v>
      </c>
      <c r="H47" s="53" t="s">
        <v>112</v>
      </c>
      <c r="I47" s="53"/>
      <c r="J47" s="53" t="s">
        <v>66</v>
      </c>
      <c r="K47" s="54"/>
      <c r="L47" s="53">
        <v>-21849</v>
      </c>
      <c r="M47" s="53" t="s">
        <v>113</v>
      </c>
      <c r="N47" s="53"/>
      <c r="O47" s="55">
        <f>0+0</f>
        <v>0</v>
      </c>
      <c r="P47" s="56" t="s">
        <v>68</v>
      </c>
      <c r="Q47" s="55">
        <f>0+0</f>
        <v>0</v>
      </c>
      <c r="R47" s="55">
        <v>-9864</v>
      </c>
      <c r="S47" s="55">
        <v>-21849</v>
      </c>
      <c r="T47" s="56"/>
      <c r="U47" s="56"/>
      <c r="V47" s="55"/>
      <c r="W47" s="55"/>
      <c r="X47" s="56">
        <v>-21849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-21849</v>
      </c>
      <c r="AI47" s="55"/>
      <c r="AJ47" s="55"/>
      <c r="AK47" s="55"/>
      <c r="AL47" s="55">
        <v>-9864</v>
      </c>
      <c r="AM47" s="55">
        <v>-21849</v>
      </c>
      <c r="AN47" s="55">
        <v>-9864</v>
      </c>
      <c r="AO47" s="58" t="s">
        <v>23</v>
      </c>
      <c r="AP47" s="58" t="s">
        <v>23</v>
      </c>
      <c r="AQ47" s="58" t="s">
        <v>23</v>
      </c>
      <c r="AR47" s="58">
        <v>2.215</v>
      </c>
      <c r="AS47" s="39"/>
    </row>
    <row r="48" spans="1:45" ht="84">
      <c r="A48" s="50">
        <v>15</v>
      </c>
      <c r="B48" s="51" t="s">
        <v>69</v>
      </c>
      <c r="C48" s="52">
        <v>0.2735</v>
      </c>
      <c r="D48" s="53">
        <v>24683.08</v>
      </c>
      <c r="E48" s="53" t="s">
        <v>70</v>
      </c>
      <c r="F48" s="53"/>
      <c r="G48" s="53">
        <v>6751</v>
      </c>
      <c r="H48" s="53" t="s">
        <v>114</v>
      </c>
      <c r="I48" s="53"/>
      <c r="J48" s="53" t="s">
        <v>72</v>
      </c>
      <c r="K48" s="54"/>
      <c r="L48" s="53">
        <v>30933</v>
      </c>
      <c r="M48" s="53" t="s">
        <v>115</v>
      </c>
      <c r="N48" s="53"/>
      <c r="O48" s="55">
        <f>0+0</f>
        <v>0</v>
      </c>
      <c r="P48" s="56" t="s">
        <v>68</v>
      </c>
      <c r="Q48" s="55">
        <f>0+0</f>
        <v>0</v>
      </c>
      <c r="R48" s="55">
        <v>6751</v>
      </c>
      <c r="S48" s="55">
        <v>30933</v>
      </c>
      <c r="T48" s="56"/>
      <c r="U48" s="56"/>
      <c r="V48" s="55"/>
      <c r="W48" s="55"/>
      <c r="X48" s="56">
        <v>30933</v>
      </c>
      <c r="Y48" s="56"/>
      <c r="Z48" s="56"/>
      <c r="AA48" s="56"/>
      <c r="AB48" s="56"/>
      <c r="AC48" s="56"/>
      <c r="AD48" s="56"/>
      <c r="AE48" s="57"/>
      <c r="AF48" s="57"/>
      <c r="AG48" s="57"/>
      <c r="AH48" s="57">
        <v>30933</v>
      </c>
      <c r="AI48" s="55"/>
      <c r="AJ48" s="55"/>
      <c r="AK48" s="55"/>
      <c r="AL48" s="55">
        <v>6751</v>
      </c>
      <c r="AM48" s="55">
        <v>30933</v>
      </c>
      <c r="AN48" s="55">
        <v>6751</v>
      </c>
      <c r="AO48" s="58" t="s">
        <v>23</v>
      </c>
      <c r="AP48" s="58" t="s">
        <v>23</v>
      </c>
      <c r="AQ48" s="58" t="s">
        <v>23</v>
      </c>
      <c r="AR48" s="58">
        <v>4.582</v>
      </c>
      <c r="AS48" s="39"/>
    </row>
    <row r="49" spans="1:45" ht="21" customHeight="1">
      <c r="A49" s="84" t="s">
        <v>116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39"/>
    </row>
    <row r="50" spans="1:45" ht="156">
      <c r="A50" s="50">
        <v>16</v>
      </c>
      <c r="B50" s="51" t="s">
        <v>117</v>
      </c>
      <c r="C50" s="52">
        <v>3.70791</v>
      </c>
      <c r="D50" s="53">
        <v>3160.33</v>
      </c>
      <c r="E50" s="53" t="s">
        <v>118</v>
      </c>
      <c r="F50" s="53" t="s">
        <v>54</v>
      </c>
      <c r="G50" s="53">
        <v>11718</v>
      </c>
      <c r="H50" s="53" t="s">
        <v>119</v>
      </c>
      <c r="I50" s="53" t="s">
        <v>120</v>
      </c>
      <c r="J50" s="53" t="s">
        <v>121</v>
      </c>
      <c r="K50" s="54" t="s">
        <v>58</v>
      </c>
      <c r="L50" s="53">
        <v>30340</v>
      </c>
      <c r="M50" s="53" t="s">
        <v>122</v>
      </c>
      <c r="N50" s="53" t="s">
        <v>123</v>
      </c>
      <c r="O50" s="55">
        <f>104+48</f>
        <v>152</v>
      </c>
      <c r="P50" s="56" t="s">
        <v>61</v>
      </c>
      <c r="Q50" s="55">
        <f>2321+1071</f>
        <v>3392</v>
      </c>
      <c r="R50" s="55">
        <v>11718</v>
      </c>
      <c r="S50" s="55">
        <v>30340</v>
      </c>
      <c r="T50" s="56"/>
      <c r="U50" s="56"/>
      <c r="V50" s="55"/>
      <c r="W50" s="55"/>
      <c r="X50" s="56">
        <v>37022</v>
      </c>
      <c r="Y50" s="56"/>
      <c r="Z50" s="56"/>
      <c r="AA50" s="56"/>
      <c r="AB50" s="56"/>
      <c r="AC50" s="56"/>
      <c r="AD50" s="56"/>
      <c r="AE50" s="57">
        <v>2321</v>
      </c>
      <c r="AF50" s="57">
        <v>2086</v>
      </c>
      <c r="AG50" s="57">
        <v>1071</v>
      </c>
      <c r="AH50" s="57">
        <v>25933</v>
      </c>
      <c r="AI50" s="55">
        <v>104</v>
      </c>
      <c r="AJ50" s="55">
        <v>250</v>
      </c>
      <c r="AK50" s="55">
        <v>48</v>
      </c>
      <c r="AL50" s="55">
        <v>11364</v>
      </c>
      <c r="AM50" s="55">
        <v>30340</v>
      </c>
      <c r="AN50" s="55">
        <v>11718</v>
      </c>
      <c r="AO50" s="58">
        <v>22.32</v>
      </c>
      <c r="AP50" s="58">
        <v>8.342</v>
      </c>
      <c r="AQ50" s="58">
        <v>22.308</v>
      </c>
      <c r="AR50" s="58">
        <v>2.282</v>
      </c>
      <c r="AS50" s="39"/>
    </row>
    <row r="51" spans="1:45" ht="12.75">
      <c r="A51" s="59" t="s">
        <v>23</v>
      </c>
      <c r="B51" s="60" t="s">
        <v>62</v>
      </c>
      <c r="C51" s="61" t="s">
        <v>23</v>
      </c>
      <c r="D51" s="62"/>
      <c r="E51" s="62"/>
      <c r="F51" s="62"/>
      <c r="G51" s="62">
        <v>12078</v>
      </c>
      <c r="H51" s="62"/>
      <c r="I51" s="62"/>
      <c r="J51" s="62"/>
      <c r="K51" s="63"/>
      <c r="L51" s="62">
        <v>37022</v>
      </c>
      <c r="M51" s="62"/>
      <c r="N51" s="62"/>
      <c r="O51" s="64"/>
      <c r="P51" s="65"/>
      <c r="Q51" s="64"/>
      <c r="R51" s="64"/>
      <c r="S51" s="64"/>
      <c r="T51" s="65" t="s">
        <v>62</v>
      </c>
      <c r="U51" s="65"/>
      <c r="V51" s="64">
        <v>37022</v>
      </c>
      <c r="W51" s="64"/>
      <c r="X51" s="65"/>
      <c r="Y51" s="65">
        <v>12078</v>
      </c>
      <c r="Z51" s="65"/>
      <c r="AA51" s="65"/>
      <c r="AB51" s="65"/>
      <c r="AC51" s="65"/>
      <c r="AD51" s="65"/>
      <c r="AE51" s="66"/>
      <c r="AF51" s="66"/>
      <c r="AG51" s="66"/>
      <c r="AH51" s="66"/>
      <c r="AI51" s="64"/>
      <c r="AJ51" s="64"/>
      <c r="AK51" s="64"/>
      <c r="AL51" s="64"/>
      <c r="AM51" s="64"/>
      <c r="AN51" s="64"/>
      <c r="AO51" s="67" t="s">
        <v>23</v>
      </c>
      <c r="AP51" s="67" t="s">
        <v>23</v>
      </c>
      <c r="AQ51" s="67" t="s">
        <v>23</v>
      </c>
      <c r="AR51" s="67" t="s">
        <v>23</v>
      </c>
      <c r="AS51" s="39"/>
    </row>
    <row r="52" spans="1:45" ht="72">
      <c r="A52" s="50">
        <v>17</v>
      </c>
      <c r="B52" s="51" t="s">
        <v>74</v>
      </c>
      <c r="C52" s="52">
        <v>0.370791</v>
      </c>
      <c r="D52" s="53">
        <v>936.89</v>
      </c>
      <c r="E52" s="53" t="s">
        <v>75</v>
      </c>
      <c r="F52" s="53"/>
      <c r="G52" s="53">
        <v>347</v>
      </c>
      <c r="H52" s="53" t="s">
        <v>124</v>
      </c>
      <c r="I52" s="53"/>
      <c r="J52" s="53" t="s">
        <v>77</v>
      </c>
      <c r="K52" s="54"/>
      <c r="L52" s="53">
        <v>16316</v>
      </c>
      <c r="M52" s="53" t="s">
        <v>125</v>
      </c>
      <c r="N52" s="53"/>
      <c r="O52" s="55">
        <f>0+0</f>
        <v>0</v>
      </c>
      <c r="P52" s="56" t="s">
        <v>68</v>
      </c>
      <c r="Q52" s="55">
        <f>0+0</f>
        <v>0</v>
      </c>
      <c r="R52" s="55">
        <v>347</v>
      </c>
      <c r="S52" s="55">
        <v>16316</v>
      </c>
      <c r="T52" s="56"/>
      <c r="U52" s="56"/>
      <c r="V52" s="55"/>
      <c r="W52" s="55"/>
      <c r="X52" s="56">
        <v>16316</v>
      </c>
      <c r="Y52" s="56"/>
      <c r="Z52" s="56"/>
      <c r="AA52" s="56"/>
      <c r="AB52" s="56"/>
      <c r="AC52" s="56"/>
      <c r="AD52" s="56"/>
      <c r="AE52" s="57"/>
      <c r="AF52" s="57"/>
      <c r="AG52" s="57"/>
      <c r="AH52" s="57">
        <v>16316</v>
      </c>
      <c r="AI52" s="55"/>
      <c r="AJ52" s="55"/>
      <c r="AK52" s="55"/>
      <c r="AL52" s="55">
        <v>347</v>
      </c>
      <c r="AM52" s="55">
        <v>16316</v>
      </c>
      <c r="AN52" s="55">
        <v>347</v>
      </c>
      <c r="AO52" s="58" t="s">
        <v>23</v>
      </c>
      <c r="AP52" s="58" t="s">
        <v>23</v>
      </c>
      <c r="AQ52" s="58" t="s">
        <v>23</v>
      </c>
      <c r="AR52" s="58">
        <v>47.02</v>
      </c>
      <c r="AS52" s="39"/>
    </row>
    <row r="53" spans="1:45" ht="96">
      <c r="A53" s="50">
        <v>18</v>
      </c>
      <c r="B53" s="51" t="s">
        <v>126</v>
      </c>
      <c r="C53" s="52">
        <v>0.449</v>
      </c>
      <c r="D53" s="53">
        <v>58.51</v>
      </c>
      <c r="E53" s="53"/>
      <c r="F53" s="53" t="s">
        <v>80</v>
      </c>
      <c r="G53" s="53">
        <v>26</v>
      </c>
      <c r="H53" s="53"/>
      <c r="I53" s="53" t="s">
        <v>127</v>
      </c>
      <c r="J53" s="53">
        <v>22.32</v>
      </c>
      <c r="K53" s="54" t="s">
        <v>82</v>
      </c>
      <c r="L53" s="53">
        <v>231</v>
      </c>
      <c r="M53" s="53"/>
      <c r="N53" s="53" t="s">
        <v>128</v>
      </c>
      <c r="O53" s="55">
        <f>0+4</f>
        <v>4</v>
      </c>
      <c r="P53" s="56" t="s">
        <v>61</v>
      </c>
      <c r="Q53" s="55">
        <f>0+89</f>
        <v>89</v>
      </c>
      <c r="R53" s="55">
        <v>26</v>
      </c>
      <c r="S53" s="55">
        <v>231</v>
      </c>
      <c r="T53" s="56"/>
      <c r="U53" s="56"/>
      <c r="V53" s="55"/>
      <c r="W53" s="55"/>
      <c r="X53" s="56">
        <v>407</v>
      </c>
      <c r="Y53" s="56"/>
      <c r="Z53" s="56"/>
      <c r="AA53" s="56"/>
      <c r="AB53" s="56"/>
      <c r="AC53" s="56"/>
      <c r="AD53" s="56"/>
      <c r="AE53" s="57"/>
      <c r="AF53" s="57">
        <v>231</v>
      </c>
      <c r="AG53" s="57">
        <v>89</v>
      </c>
      <c r="AH53" s="57"/>
      <c r="AI53" s="55"/>
      <c r="AJ53" s="55">
        <v>26</v>
      </c>
      <c r="AK53" s="55">
        <v>4</v>
      </c>
      <c r="AL53" s="55"/>
      <c r="AM53" s="55">
        <v>231</v>
      </c>
      <c r="AN53" s="55">
        <v>26</v>
      </c>
      <c r="AO53" s="58">
        <v>22.32</v>
      </c>
      <c r="AP53" s="58">
        <v>8.87</v>
      </c>
      <c r="AQ53" s="58">
        <v>22.32</v>
      </c>
      <c r="AR53" s="58" t="s">
        <v>23</v>
      </c>
      <c r="AS53" s="39"/>
    </row>
    <row r="54" spans="1:45" ht="12.75">
      <c r="A54" s="59" t="s">
        <v>23</v>
      </c>
      <c r="B54" s="60" t="s">
        <v>62</v>
      </c>
      <c r="C54" s="61" t="s">
        <v>23</v>
      </c>
      <c r="D54" s="62"/>
      <c r="E54" s="62"/>
      <c r="F54" s="62"/>
      <c r="G54" s="62">
        <v>36</v>
      </c>
      <c r="H54" s="62"/>
      <c r="I54" s="62"/>
      <c r="J54" s="62"/>
      <c r="K54" s="63"/>
      <c r="L54" s="62">
        <v>407</v>
      </c>
      <c r="M54" s="62"/>
      <c r="N54" s="62"/>
      <c r="O54" s="64"/>
      <c r="P54" s="65"/>
      <c r="Q54" s="64"/>
      <c r="R54" s="64"/>
      <c r="S54" s="64"/>
      <c r="T54" s="65" t="s">
        <v>62</v>
      </c>
      <c r="U54" s="65"/>
      <c r="V54" s="64">
        <v>407</v>
      </c>
      <c r="W54" s="64"/>
      <c r="X54" s="65"/>
      <c r="Y54" s="65">
        <v>36</v>
      </c>
      <c r="Z54" s="65"/>
      <c r="AA54" s="65"/>
      <c r="AB54" s="65"/>
      <c r="AC54" s="65"/>
      <c r="AD54" s="65"/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9"/>
    </row>
    <row r="55" spans="1:45" ht="72">
      <c r="A55" s="50">
        <v>19</v>
      </c>
      <c r="B55" s="51" t="s">
        <v>63</v>
      </c>
      <c r="C55" s="52">
        <v>-0.3115</v>
      </c>
      <c r="D55" s="53">
        <v>36064.75</v>
      </c>
      <c r="E55" s="53" t="s">
        <v>64</v>
      </c>
      <c r="F55" s="53"/>
      <c r="G55" s="53">
        <v>-11234</v>
      </c>
      <c r="H55" s="53" t="s">
        <v>129</v>
      </c>
      <c r="I55" s="53"/>
      <c r="J55" s="53" t="s">
        <v>66</v>
      </c>
      <c r="K55" s="54"/>
      <c r="L55" s="53">
        <v>-24883</v>
      </c>
      <c r="M55" s="53" t="s">
        <v>130</v>
      </c>
      <c r="N55" s="53"/>
      <c r="O55" s="55">
        <f>0+0</f>
        <v>0</v>
      </c>
      <c r="P55" s="56" t="s">
        <v>68</v>
      </c>
      <c r="Q55" s="55">
        <f>0+0</f>
        <v>0</v>
      </c>
      <c r="R55" s="55">
        <v>-11234</v>
      </c>
      <c r="S55" s="55">
        <v>-24883</v>
      </c>
      <c r="T55" s="56"/>
      <c r="U55" s="56"/>
      <c r="V55" s="55"/>
      <c r="W55" s="55"/>
      <c r="X55" s="56">
        <v>-24883</v>
      </c>
      <c r="Y55" s="56"/>
      <c r="Z55" s="56"/>
      <c r="AA55" s="56"/>
      <c r="AB55" s="56"/>
      <c r="AC55" s="56"/>
      <c r="AD55" s="56"/>
      <c r="AE55" s="57"/>
      <c r="AF55" s="57"/>
      <c r="AG55" s="57"/>
      <c r="AH55" s="57">
        <v>-24883</v>
      </c>
      <c r="AI55" s="55"/>
      <c r="AJ55" s="55"/>
      <c r="AK55" s="55"/>
      <c r="AL55" s="55">
        <v>-11234</v>
      </c>
      <c r="AM55" s="55">
        <v>-24883</v>
      </c>
      <c r="AN55" s="55">
        <v>-11234</v>
      </c>
      <c r="AO55" s="58" t="s">
        <v>23</v>
      </c>
      <c r="AP55" s="58" t="s">
        <v>23</v>
      </c>
      <c r="AQ55" s="58" t="s">
        <v>23</v>
      </c>
      <c r="AR55" s="58">
        <v>2.215</v>
      </c>
      <c r="AS55" s="39"/>
    </row>
    <row r="56" spans="1:45" ht="84">
      <c r="A56" s="50">
        <v>20</v>
      </c>
      <c r="B56" s="51" t="s">
        <v>69</v>
      </c>
      <c r="C56" s="52">
        <v>0.3115</v>
      </c>
      <c r="D56" s="53">
        <v>24683.08</v>
      </c>
      <c r="E56" s="53" t="s">
        <v>70</v>
      </c>
      <c r="F56" s="53"/>
      <c r="G56" s="53">
        <v>7689</v>
      </c>
      <c r="H56" s="53" t="s">
        <v>131</v>
      </c>
      <c r="I56" s="53"/>
      <c r="J56" s="53" t="s">
        <v>72</v>
      </c>
      <c r="K56" s="54"/>
      <c r="L56" s="53">
        <v>35231</v>
      </c>
      <c r="M56" s="53" t="s">
        <v>132</v>
      </c>
      <c r="N56" s="53"/>
      <c r="O56" s="55">
        <f>0+0</f>
        <v>0</v>
      </c>
      <c r="P56" s="56" t="s">
        <v>68</v>
      </c>
      <c r="Q56" s="55">
        <f>0+0</f>
        <v>0</v>
      </c>
      <c r="R56" s="55">
        <v>7689</v>
      </c>
      <c r="S56" s="55">
        <v>35231</v>
      </c>
      <c r="T56" s="56"/>
      <c r="U56" s="56"/>
      <c r="V56" s="55"/>
      <c r="W56" s="55"/>
      <c r="X56" s="56">
        <v>35231</v>
      </c>
      <c r="Y56" s="56"/>
      <c r="Z56" s="56"/>
      <c r="AA56" s="56"/>
      <c r="AB56" s="56"/>
      <c r="AC56" s="56"/>
      <c r="AD56" s="56"/>
      <c r="AE56" s="57"/>
      <c r="AF56" s="57"/>
      <c r="AG56" s="57"/>
      <c r="AH56" s="57">
        <v>35231</v>
      </c>
      <c r="AI56" s="55"/>
      <c r="AJ56" s="55"/>
      <c r="AK56" s="55"/>
      <c r="AL56" s="55">
        <v>7689</v>
      </c>
      <c r="AM56" s="55">
        <v>35231</v>
      </c>
      <c r="AN56" s="55">
        <v>7689</v>
      </c>
      <c r="AO56" s="58" t="s">
        <v>23</v>
      </c>
      <c r="AP56" s="58" t="s">
        <v>23</v>
      </c>
      <c r="AQ56" s="58" t="s">
        <v>23</v>
      </c>
      <c r="AR56" s="58">
        <v>4.582</v>
      </c>
      <c r="AS56" s="39"/>
    </row>
    <row r="57" spans="1:45" ht="21" customHeight="1">
      <c r="A57" s="84" t="s">
        <v>133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39"/>
    </row>
    <row r="58" spans="1:45" ht="168">
      <c r="A58" s="50">
        <v>21</v>
      </c>
      <c r="B58" s="51" t="s">
        <v>134</v>
      </c>
      <c r="C58" s="52">
        <v>1.7779</v>
      </c>
      <c r="D58" s="53">
        <v>888.26</v>
      </c>
      <c r="E58" s="53" t="s">
        <v>135</v>
      </c>
      <c r="F58" s="53" t="s">
        <v>54</v>
      </c>
      <c r="G58" s="53">
        <v>1579</v>
      </c>
      <c r="H58" s="53" t="s">
        <v>136</v>
      </c>
      <c r="I58" s="53" t="s">
        <v>137</v>
      </c>
      <c r="J58" s="53" t="s">
        <v>138</v>
      </c>
      <c r="K58" s="54" t="s">
        <v>58</v>
      </c>
      <c r="L58" s="53">
        <v>5606</v>
      </c>
      <c r="M58" s="53" t="s">
        <v>139</v>
      </c>
      <c r="N58" s="53" t="s">
        <v>140</v>
      </c>
      <c r="O58" s="55">
        <f>50+23</f>
        <v>73</v>
      </c>
      <c r="P58" s="56" t="s">
        <v>61</v>
      </c>
      <c r="Q58" s="55">
        <f>1116+513</f>
        <v>1629</v>
      </c>
      <c r="R58" s="55">
        <v>1579</v>
      </c>
      <c r="S58" s="55">
        <v>5606</v>
      </c>
      <c r="T58" s="56"/>
      <c r="U58" s="56"/>
      <c r="V58" s="55"/>
      <c r="W58" s="55"/>
      <c r="X58" s="56">
        <v>8815</v>
      </c>
      <c r="Y58" s="56"/>
      <c r="Z58" s="56"/>
      <c r="AA58" s="56"/>
      <c r="AB58" s="56"/>
      <c r="AC58" s="56"/>
      <c r="AD58" s="56"/>
      <c r="AE58" s="57">
        <v>1116</v>
      </c>
      <c r="AF58" s="57">
        <v>1001</v>
      </c>
      <c r="AG58" s="57">
        <v>513</v>
      </c>
      <c r="AH58" s="57">
        <v>3489</v>
      </c>
      <c r="AI58" s="55">
        <v>50</v>
      </c>
      <c r="AJ58" s="55">
        <v>120</v>
      </c>
      <c r="AK58" s="55">
        <v>23</v>
      </c>
      <c r="AL58" s="55">
        <v>1409</v>
      </c>
      <c r="AM58" s="55">
        <v>5606</v>
      </c>
      <c r="AN58" s="55">
        <v>1579</v>
      </c>
      <c r="AO58" s="58">
        <v>22.32</v>
      </c>
      <c r="AP58" s="58">
        <v>8.342</v>
      </c>
      <c r="AQ58" s="58">
        <v>22.308</v>
      </c>
      <c r="AR58" s="58">
        <v>2.476</v>
      </c>
      <c r="AS58" s="39"/>
    </row>
    <row r="59" spans="1:45" ht="12.75">
      <c r="A59" s="59" t="s">
        <v>23</v>
      </c>
      <c r="B59" s="60" t="s">
        <v>62</v>
      </c>
      <c r="C59" s="61" t="s">
        <v>23</v>
      </c>
      <c r="D59" s="62"/>
      <c r="E59" s="62"/>
      <c r="F59" s="62"/>
      <c r="G59" s="62">
        <v>1752</v>
      </c>
      <c r="H59" s="62"/>
      <c r="I59" s="62"/>
      <c r="J59" s="62"/>
      <c r="K59" s="63"/>
      <c r="L59" s="62">
        <v>8815</v>
      </c>
      <c r="M59" s="62"/>
      <c r="N59" s="62"/>
      <c r="O59" s="64"/>
      <c r="P59" s="65"/>
      <c r="Q59" s="64"/>
      <c r="R59" s="64"/>
      <c r="S59" s="64"/>
      <c r="T59" s="65" t="s">
        <v>62</v>
      </c>
      <c r="U59" s="65"/>
      <c r="V59" s="64">
        <v>8815</v>
      </c>
      <c r="W59" s="64"/>
      <c r="X59" s="65"/>
      <c r="Y59" s="65">
        <v>1752</v>
      </c>
      <c r="Z59" s="65"/>
      <c r="AA59" s="65"/>
      <c r="AB59" s="65"/>
      <c r="AC59" s="65"/>
      <c r="AD59" s="65"/>
      <c r="AE59" s="66"/>
      <c r="AF59" s="66"/>
      <c r="AG59" s="66"/>
      <c r="AH59" s="66"/>
      <c r="AI59" s="64"/>
      <c r="AJ59" s="64"/>
      <c r="AK59" s="64"/>
      <c r="AL59" s="64"/>
      <c r="AM59" s="64"/>
      <c r="AN59" s="64"/>
      <c r="AO59" s="67" t="s">
        <v>23</v>
      </c>
      <c r="AP59" s="67" t="s">
        <v>23</v>
      </c>
      <c r="AQ59" s="67" t="s">
        <v>23</v>
      </c>
      <c r="AR59" s="67" t="s">
        <v>23</v>
      </c>
      <c r="AS59" s="39"/>
    </row>
    <row r="60" spans="1:45" ht="72">
      <c r="A60" s="50">
        <v>22</v>
      </c>
      <c r="B60" s="51" t="s">
        <v>74</v>
      </c>
      <c r="C60" s="52">
        <v>0.022224</v>
      </c>
      <c r="D60" s="53">
        <v>936.89</v>
      </c>
      <c r="E60" s="53" t="s">
        <v>75</v>
      </c>
      <c r="F60" s="53"/>
      <c r="G60" s="53">
        <v>21</v>
      </c>
      <c r="H60" s="53" t="s">
        <v>141</v>
      </c>
      <c r="I60" s="53"/>
      <c r="J60" s="53" t="s">
        <v>77</v>
      </c>
      <c r="K60" s="54"/>
      <c r="L60" s="53">
        <v>987</v>
      </c>
      <c r="M60" s="53" t="s">
        <v>142</v>
      </c>
      <c r="N60" s="53"/>
      <c r="O60" s="55">
        <f>0+0</f>
        <v>0</v>
      </c>
      <c r="P60" s="56" t="s">
        <v>68</v>
      </c>
      <c r="Q60" s="55">
        <f>0+0</f>
        <v>0</v>
      </c>
      <c r="R60" s="55">
        <v>21</v>
      </c>
      <c r="S60" s="55">
        <v>987</v>
      </c>
      <c r="T60" s="56"/>
      <c r="U60" s="56"/>
      <c r="V60" s="55"/>
      <c r="W60" s="55"/>
      <c r="X60" s="56">
        <v>987</v>
      </c>
      <c r="Y60" s="56"/>
      <c r="Z60" s="56"/>
      <c r="AA60" s="56"/>
      <c r="AB60" s="56"/>
      <c r="AC60" s="56"/>
      <c r="AD60" s="56"/>
      <c r="AE60" s="57"/>
      <c r="AF60" s="57"/>
      <c r="AG60" s="57"/>
      <c r="AH60" s="57">
        <v>987</v>
      </c>
      <c r="AI60" s="55"/>
      <c r="AJ60" s="55"/>
      <c r="AK60" s="55"/>
      <c r="AL60" s="55">
        <v>21</v>
      </c>
      <c r="AM60" s="55">
        <v>987</v>
      </c>
      <c r="AN60" s="55">
        <v>21</v>
      </c>
      <c r="AO60" s="58" t="s">
        <v>23</v>
      </c>
      <c r="AP60" s="58" t="s">
        <v>23</v>
      </c>
      <c r="AQ60" s="58" t="s">
        <v>23</v>
      </c>
      <c r="AR60" s="58">
        <v>47.02</v>
      </c>
      <c r="AS60" s="39"/>
    </row>
    <row r="61" spans="1:45" ht="96">
      <c r="A61" s="50">
        <v>23</v>
      </c>
      <c r="B61" s="51" t="s">
        <v>126</v>
      </c>
      <c r="C61" s="52">
        <v>0.215</v>
      </c>
      <c r="D61" s="53">
        <v>58.51</v>
      </c>
      <c r="E61" s="53"/>
      <c r="F61" s="53" t="s">
        <v>80</v>
      </c>
      <c r="G61" s="53">
        <v>13</v>
      </c>
      <c r="H61" s="53"/>
      <c r="I61" s="53" t="s">
        <v>143</v>
      </c>
      <c r="J61" s="53">
        <v>22.32</v>
      </c>
      <c r="K61" s="54" t="s">
        <v>82</v>
      </c>
      <c r="L61" s="53">
        <v>115</v>
      </c>
      <c r="M61" s="53"/>
      <c r="N61" s="53" t="s">
        <v>144</v>
      </c>
      <c r="O61" s="55">
        <f>0+2</f>
        <v>2</v>
      </c>
      <c r="P61" s="56" t="s">
        <v>61</v>
      </c>
      <c r="Q61" s="55">
        <f>0+45</f>
        <v>45</v>
      </c>
      <c r="R61" s="55">
        <v>13</v>
      </c>
      <c r="S61" s="55">
        <v>115</v>
      </c>
      <c r="T61" s="56"/>
      <c r="U61" s="56"/>
      <c r="V61" s="55"/>
      <c r="W61" s="55"/>
      <c r="X61" s="56">
        <v>203</v>
      </c>
      <c r="Y61" s="56"/>
      <c r="Z61" s="56"/>
      <c r="AA61" s="56"/>
      <c r="AB61" s="56"/>
      <c r="AC61" s="56"/>
      <c r="AD61" s="56"/>
      <c r="AE61" s="57"/>
      <c r="AF61" s="57">
        <v>115</v>
      </c>
      <c r="AG61" s="57">
        <v>45</v>
      </c>
      <c r="AH61" s="57"/>
      <c r="AI61" s="55"/>
      <c r="AJ61" s="55">
        <v>13</v>
      </c>
      <c r="AK61" s="55">
        <v>2</v>
      </c>
      <c r="AL61" s="55"/>
      <c r="AM61" s="55">
        <v>115</v>
      </c>
      <c r="AN61" s="55">
        <v>13</v>
      </c>
      <c r="AO61" s="58">
        <v>22.32</v>
      </c>
      <c r="AP61" s="58">
        <v>8.87</v>
      </c>
      <c r="AQ61" s="58">
        <v>22.32</v>
      </c>
      <c r="AR61" s="58" t="s">
        <v>23</v>
      </c>
      <c r="AS61" s="39"/>
    </row>
    <row r="62" spans="1:45" ht="12.75">
      <c r="A62" s="59" t="s">
        <v>23</v>
      </c>
      <c r="B62" s="60" t="s">
        <v>62</v>
      </c>
      <c r="C62" s="61" t="s">
        <v>23</v>
      </c>
      <c r="D62" s="62"/>
      <c r="E62" s="62"/>
      <c r="F62" s="62"/>
      <c r="G62" s="62">
        <v>18</v>
      </c>
      <c r="H62" s="62"/>
      <c r="I62" s="62"/>
      <c r="J62" s="62"/>
      <c r="K62" s="63"/>
      <c r="L62" s="62">
        <v>203</v>
      </c>
      <c r="M62" s="62"/>
      <c r="N62" s="62"/>
      <c r="O62" s="64"/>
      <c r="P62" s="65"/>
      <c r="Q62" s="64"/>
      <c r="R62" s="64"/>
      <c r="S62" s="64"/>
      <c r="T62" s="65" t="s">
        <v>62</v>
      </c>
      <c r="U62" s="65"/>
      <c r="V62" s="64">
        <v>203</v>
      </c>
      <c r="W62" s="64"/>
      <c r="X62" s="65"/>
      <c r="Y62" s="65">
        <v>18</v>
      </c>
      <c r="Z62" s="65"/>
      <c r="AA62" s="65"/>
      <c r="AB62" s="65"/>
      <c r="AC62" s="65"/>
      <c r="AD62" s="65"/>
      <c r="AE62" s="66"/>
      <c r="AF62" s="66"/>
      <c r="AG62" s="66"/>
      <c r="AH62" s="66"/>
      <c r="AI62" s="64"/>
      <c r="AJ62" s="64"/>
      <c r="AK62" s="64"/>
      <c r="AL62" s="64"/>
      <c r="AM62" s="64"/>
      <c r="AN62" s="64"/>
      <c r="AO62" s="67" t="s">
        <v>23</v>
      </c>
      <c r="AP62" s="67" t="s">
        <v>23</v>
      </c>
      <c r="AQ62" s="67" t="s">
        <v>23</v>
      </c>
      <c r="AR62" s="67" t="s">
        <v>23</v>
      </c>
      <c r="AS62" s="39"/>
    </row>
    <row r="63" spans="1:45" ht="72">
      <c r="A63" s="50">
        <v>24</v>
      </c>
      <c r="B63" s="51" t="s">
        <v>63</v>
      </c>
      <c r="C63" s="52">
        <v>-0.0373</v>
      </c>
      <c r="D63" s="53">
        <v>36064.75</v>
      </c>
      <c r="E63" s="53" t="s">
        <v>64</v>
      </c>
      <c r="F63" s="53"/>
      <c r="G63" s="53">
        <v>-1345</v>
      </c>
      <c r="H63" s="53" t="s">
        <v>145</v>
      </c>
      <c r="I63" s="53"/>
      <c r="J63" s="53" t="s">
        <v>66</v>
      </c>
      <c r="K63" s="54"/>
      <c r="L63" s="53">
        <v>-2979</v>
      </c>
      <c r="M63" s="53" t="s">
        <v>146</v>
      </c>
      <c r="N63" s="53"/>
      <c r="O63" s="55">
        <f>0+0</f>
        <v>0</v>
      </c>
      <c r="P63" s="56" t="s">
        <v>68</v>
      </c>
      <c r="Q63" s="55">
        <f>0+0</f>
        <v>0</v>
      </c>
      <c r="R63" s="55">
        <v>-1345</v>
      </c>
      <c r="S63" s="55">
        <v>-2979</v>
      </c>
      <c r="T63" s="56"/>
      <c r="U63" s="56"/>
      <c r="V63" s="55"/>
      <c r="W63" s="55"/>
      <c r="X63" s="56">
        <v>-2979</v>
      </c>
      <c r="Y63" s="56"/>
      <c r="Z63" s="56"/>
      <c r="AA63" s="56"/>
      <c r="AB63" s="56"/>
      <c r="AC63" s="56"/>
      <c r="AD63" s="56"/>
      <c r="AE63" s="57"/>
      <c r="AF63" s="57"/>
      <c r="AG63" s="57"/>
      <c r="AH63" s="57">
        <v>-2979</v>
      </c>
      <c r="AI63" s="55"/>
      <c r="AJ63" s="55"/>
      <c r="AK63" s="55"/>
      <c r="AL63" s="55">
        <v>-1345</v>
      </c>
      <c r="AM63" s="55">
        <v>-2979</v>
      </c>
      <c r="AN63" s="55">
        <v>-1345</v>
      </c>
      <c r="AO63" s="58" t="s">
        <v>23</v>
      </c>
      <c r="AP63" s="58" t="s">
        <v>23</v>
      </c>
      <c r="AQ63" s="58" t="s">
        <v>23</v>
      </c>
      <c r="AR63" s="58">
        <v>2.215</v>
      </c>
      <c r="AS63" s="39"/>
    </row>
    <row r="64" spans="1:45" ht="84">
      <c r="A64" s="50">
        <v>25</v>
      </c>
      <c r="B64" s="51" t="s">
        <v>69</v>
      </c>
      <c r="C64" s="52">
        <v>0.0373</v>
      </c>
      <c r="D64" s="53">
        <v>24683.08</v>
      </c>
      <c r="E64" s="53" t="s">
        <v>70</v>
      </c>
      <c r="F64" s="53"/>
      <c r="G64" s="53">
        <v>921</v>
      </c>
      <c r="H64" s="53" t="s">
        <v>147</v>
      </c>
      <c r="I64" s="53"/>
      <c r="J64" s="53" t="s">
        <v>72</v>
      </c>
      <c r="K64" s="54"/>
      <c r="L64" s="53">
        <v>4220</v>
      </c>
      <c r="M64" s="53" t="s">
        <v>148</v>
      </c>
      <c r="N64" s="53"/>
      <c r="O64" s="55">
        <f>0+0</f>
        <v>0</v>
      </c>
      <c r="P64" s="56" t="s">
        <v>68</v>
      </c>
      <c r="Q64" s="55">
        <f>0+0</f>
        <v>0</v>
      </c>
      <c r="R64" s="55">
        <v>921</v>
      </c>
      <c r="S64" s="55">
        <v>4220</v>
      </c>
      <c r="T64" s="56"/>
      <c r="U64" s="56"/>
      <c r="V64" s="55"/>
      <c r="W64" s="55"/>
      <c r="X64" s="56">
        <v>4220</v>
      </c>
      <c r="Y64" s="56"/>
      <c r="Z64" s="56"/>
      <c r="AA64" s="56"/>
      <c r="AB64" s="56"/>
      <c r="AC64" s="56"/>
      <c r="AD64" s="56"/>
      <c r="AE64" s="57"/>
      <c r="AF64" s="57"/>
      <c r="AG64" s="57"/>
      <c r="AH64" s="57">
        <v>4220</v>
      </c>
      <c r="AI64" s="55"/>
      <c r="AJ64" s="55"/>
      <c r="AK64" s="55"/>
      <c r="AL64" s="55">
        <v>921</v>
      </c>
      <c r="AM64" s="55">
        <v>4220</v>
      </c>
      <c r="AN64" s="55">
        <v>921</v>
      </c>
      <c r="AO64" s="58" t="s">
        <v>23</v>
      </c>
      <c r="AP64" s="58" t="s">
        <v>23</v>
      </c>
      <c r="AQ64" s="58" t="s">
        <v>23</v>
      </c>
      <c r="AR64" s="58">
        <v>4.582</v>
      </c>
      <c r="AS64" s="39"/>
    </row>
    <row r="65" spans="1:45" ht="21" customHeight="1">
      <c r="A65" s="84" t="s">
        <v>149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39"/>
    </row>
    <row r="66" spans="1:45" ht="156">
      <c r="A66" s="50">
        <v>26</v>
      </c>
      <c r="B66" s="51" t="s">
        <v>52</v>
      </c>
      <c r="C66" s="52">
        <v>0.05</v>
      </c>
      <c r="D66" s="53">
        <v>1645.61</v>
      </c>
      <c r="E66" s="53" t="s">
        <v>53</v>
      </c>
      <c r="F66" s="53" t="s">
        <v>54</v>
      </c>
      <c r="G66" s="53">
        <v>82</v>
      </c>
      <c r="H66" s="53" t="s">
        <v>150</v>
      </c>
      <c r="I66" s="53" t="s">
        <v>151</v>
      </c>
      <c r="J66" s="53" t="s">
        <v>57</v>
      </c>
      <c r="K66" s="54" t="s">
        <v>58</v>
      </c>
      <c r="L66" s="53">
        <v>230</v>
      </c>
      <c r="M66" s="53" t="s">
        <v>152</v>
      </c>
      <c r="N66" s="53" t="s">
        <v>153</v>
      </c>
      <c r="O66" s="55">
        <f>1+1</f>
        <v>2</v>
      </c>
      <c r="P66" s="56" t="s">
        <v>61</v>
      </c>
      <c r="Q66" s="55">
        <f>22+22</f>
        <v>44</v>
      </c>
      <c r="R66" s="55">
        <v>82</v>
      </c>
      <c r="S66" s="55">
        <v>230</v>
      </c>
      <c r="T66" s="56"/>
      <c r="U66" s="56"/>
      <c r="V66" s="55"/>
      <c r="W66" s="55"/>
      <c r="X66" s="56">
        <v>316</v>
      </c>
      <c r="Y66" s="56"/>
      <c r="Z66" s="56"/>
      <c r="AA66" s="56"/>
      <c r="AB66" s="56"/>
      <c r="AC66" s="56"/>
      <c r="AD66" s="56"/>
      <c r="AE66" s="57">
        <v>22</v>
      </c>
      <c r="AF66" s="57">
        <v>25</v>
      </c>
      <c r="AG66" s="57">
        <v>22</v>
      </c>
      <c r="AH66" s="57">
        <v>183</v>
      </c>
      <c r="AI66" s="55">
        <v>1</v>
      </c>
      <c r="AJ66" s="55">
        <v>3</v>
      </c>
      <c r="AK66" s="55">
        <v>1</v>
      </c>
      <c r="AL66" s="55">
        <v>78</v>
      </c>
      <c r="AM66" s="55">
        <v>230</v>
      </c>
      <c r="AN66" s="55">
        <v>82</v>
      </c>
      <c r="AO66" s="58">
        <v>22.32</v>
      </c>
      <c r="AP66" s="58">
        <v>8.342</v>
      </c>
      <c r="AQ66" s="58">
        <v>22.308</v>
      </c>
      <c r="AR66" s="58">
        <v>2.348</v>
      </c>
      <c r="AS66" s="39"/>
    </row>
    <row r="67" spans="1:45" ht="12.75">
      <c r="A67" s="59" t="s">
        <v>23</v>
      </c>
      <c r="B67" s="60" t="s">
        <v>62</v>
      </c>
      <c r="C67" s="61" t="s">
        <v>23</v>
      </c>
      <c r="D67" s="62"/>
      <c r="E67" s="62"/>
      <c r="F67" s="62"/>
      <c r="G67" s="62">
        <v>87</v>
      </c>
      <c r="H67" s="62"/>
      <c r="I67" s="62"/>
      <c r="J67" s="62"/>
      <c r="K67" s="63"/>
      <c r="L67" s="62">
        <v>316</v>
      </c>
      <c r="M67" s="62"/>
      <c r="N67" s="62"/>
      <c r="O67" s="64"/>
      <c r="P67" s="65"/>
      <c r="Q67" s="64"/>
      <c r="R67" s="64"/>
      <c r="S67" s="64"/>
      <c r="T67" s="65" t="s">
        <v>62</v>
      </c>
      <c r="U67" s="65"/>
      <c r="V67" s="64">
        <v>316</v>
      </c>
      <c r="W67" s="64"/>
      <c r="X67" s="65"/>
      <c r="Y67" s="65">
        <v>87</v>
      </c>
      <c r="Z67" s="65"/>
      <c r="AA67" s="65"/>
      <c r="AB67" s="65"/>
      <c r="AC67" s="65"/>
      <c r="AD67" s="65"/>
      <c r="AE67" s="66"/>
      <c r="AF67" s="66"/>
      <c r="AG67" s="66"/>
      <c r="AH67" s="66"/>
      <c r="AI67" s="64"/>
      <c r="AJ67" s="64"/>
      <c r="AK67" s="64"/>
      <c r="AL67" s="64"/>
      <c r="AM67" s="64"/>
      <c r="AN67" s="64"/>
      <c r="AO67" s="67" t="s">
        <v>23</v>
      </c>
      <c r="AP67" s="67" t="s">
        <v>23</v>
      </c>
      <c r="AQ67" s="67" t="s">
        <v>23</v>
      </c>
      <c r="AR67" s="67" t="s">
        <v>23</v>
      </c>
      <c r="AS67" s="39"/>
    </row>
    <row r="68" spans="1:45" ht="168">
      <c r="A68" s="50">
        <v>27</v>
      </c>
      <c r="B68" s="51" t="s">
        <v>101</v>
      </c>
      <c r="C68" s="52">
        <v>0.05</v>
      </c>
      <c r="D68" s="53">
        <v>509.57</v>
      </c>
      <c r="E68" s="53" t="s">
        <v>102</v>
      </c>
      <c r="F68" s="53" t="s">
        <v>54</v>
      </c>
      <c r="G68" s="53">
        <v>25</v>
      </c>
      <c r="H68" s="53" t="s">
        <v>154</v>
      </c>
      <c r="I68" s="53" t="s">
        <v>151</v>
      </c>
      <c r="J68" s="53" t="s">
        <v>105</v>
      </c>
      <c r="K68" s="54" t="s">
        <v>58</v>
      </c>
      <c r="L68" s="53">
        <v>104</v>
      </c>
      <c r="M68" s="53" t="s">
        <v>155</v>
      </c>
      <c r="N68" s="53" t="s">
        <v>153</v>
      </c>
      <c r="O68" s="55">
        <f>1+1</f>
        <v>2</v>
      </c>
      <c r="P68" s="56" t="s">
        <v>61</v>
      </c>
      <c r="Q68" s="55">
        <f>22+22</f>
        <v>44</v>
      </c>
      <c r="R68" s="55">
        <v>25</v>
      </c>
      <c r="S68" s="55">
        <v>104</v>
      </c>
      <c r="T68" s="56"/>
      <c r="U68" s="56"/>
      <c r="V68" s="55"/>
      <c r="W68" s="55"/>
      <c r="X68" s="56">
        <v>190</v>
      </c>
      <c r="Y68" s="56"/>
      <c r="Z68" s="56"/>
      <c r="AA68" s="56"/>
      <c r="AB68" s="56"/>
      <c r="AC68" s="56"/>
      <c r="AD68" s="56"/>
      <c r="AE68" s="57">
        <v>22</v>
      </c>
      <c r="AF68" s="57">
        <v>25</v>
      </c>
      <c r="AG68" s="57">
        <v>22</v>
      </c>
      <c r="AH68" s="57">
        <v>57</v>
      </c>
      <c r="AI68" s="55">
        <v>1</v>
      </c>
      <c r="AJ68" s="55">
        <v>3</v>
      </c>
      <c r="AK68" s="55">
        <v>1</v>
      </c>
      <c r="AL68" s="55">
        <v>21</v>
      </c>
      <c r="AM68" s="55">
        <v>104</v>
      </c>
      <c r="AN68" s="55">
        <v>25</v>
      </c>
      <c r="AO68" s="58">
        <v>22.32</v>
      </c>
      <c r="AP68" s="58">
        <v>8.342</v>
      </c>
      <c r="AQ68" s="58">
        <v>22.308</v>
      </c>
      <c r="AR68" s="58">
        <v>2.715</v>
      </c>
      <c r="AS68" s="39"/>
    </row>
    <row r="69" spans="1:45" ht="12.75">
      <c r="A69" s="59" t="s">
        <v>23</v>
      </c>
      <c r="B69" s="60" t="s">
        <v>62</v>
      </c>
      <c r="C69" s="61" t="s">
        <v>23</v>
      </c>
      <c r="D69" s="62"/>
      <c r="E69" s="62"/>
      <c r="F69" s="62"/>
      <c r="G69" s="62">
        <v>30</v>
      </c>
      <c r="H69" s="62"/>
      <c r="I69" s="62"/>
      <c r="J69" s="62"/>
      <c r="K69" s="63"/>
      <c r="L69" s="62">
        <v>190</v>
      </c>
      <c r="M69" s="62"/>
      <c r="N69" s="62"/>
      <c r="O69" s="64"/>
      <c r="P69" s="65"/>
      <c r="Q69" s="64"/>
      <c r="R69" s="64"/>
      <c r="S69" s="64"/>
      <c r="T69" s="65" t="s">
        <v>62</v>
      </c>
      <c r="U69" s="65"/>
      <c r="V69" s="64">
        <v>190</v>
      </c>
      <c r="W69" s="64"/>
      <c r="X69" s="65"/>
      <c r="Y69" s="65">
        <v>30</v>
      </c>
      <c r="Z69" s="65"/>
      <c r="AA69" s="65"/>
      <c r="AB69" s="65"/>
      <c r="AC69" s="65"/>
      <c r="AD69" s="65"/>
      <c r="AE69" s="66"/>
      <c r="AF69" s="66"/>
      <c r="AG69" s="66"/>
      <c r="AH69" s="66"/>
      <c r="AI69" s="64"/>
      <c r="AJ69" s="64"/>
      <c r="AK69" s="64"/>
      <c r="AL69" s="64"/>
      <c r="AM69" s="64"/>
      <c r="AN69" s="64"/>
      <c r="AO69" s="67" t="s">
        <v>23</v>
      </c>
      <c r="AP69" s="67" t="s">
        <v>23</v>
      </c>
      <c r="AQ69" s="67" t="s">
        <v>23</v>
      </c>
      <c r="AR69" s="67" t="s">
        <v>23</v>
      </c>
      <c r="AS69" s="39"/>
    </row>
    <row r="70" spans="1:45" ht="96">
      <c r="A70" s="50">
        <v>28</v>
      </c>
      <c r="B70" s="51" t="s">
        <v>126</v>
      </c>
      <c r="C70" s="52">
        <v>0.12</v>
      </c>
      <c r="D70" s="53">
        <v>58.51</v>
      </c>
      <c r="E70" s="53"/>
      <c r="F70" s="53" t="s">
        <v>80</v>
      </c>
      <c r="G70" s="53">
        <v>7</v>
      </c>
      <c r="H70" s="53"/>
      <c r="I70" s="53" t="s">
        <v>156</v>
      </c>
      <c r="J70" s="53">
        <v>22.32</v>
      </c>
      <c r="K70" s="54" t="s">
        <v>82</v>
      </c>
      <c r="L70" s="53">
        <v>62</v>
      </c>
      <c r="M70" s="53"/>
      <c r="N70" s="53" t="s">
        <v>157</v>
      </c>
      <c r="O70" s="55">
        <f>0+1</f>
        <v>1</v>
      </c>
      <c r="P70" s="56" t="s">
        <v>61</v>
      </c>
      <c r="Q70" s="55">
        <f>0+22</f>
        <v>22</v>
      </c>
      <c r="R70" s="55">
        <v>7</v>
      </c>
      <c r="S70" s="55">
        <v>62</v>
      </c>
      <c r="T70" s="56"/>
      <c r="U70" s="56"/>
      <c r="V70" s="55"/>
      <c r="W70" s="55"/>
      <c r="X70" s="56">
        <v>106</v>
      </c>
      <c r="Y70" s="56"/>
      <c r="Z70" s="56"/>
      <c r="AA70" s="56"/>
      <c r="AB70" s="56"/>
      <c r="AC70" s="56"/>
      <c r="AD70" s="56"/>
      <c r="AE70" s="57"/>
      <c r="AF70" s="57">
        <v>62</v>
      </c>
      <c r="AG70" s="57">
        <v>22</v>
      </c>
      <c r="AH70" s="57"/>
      <c r="AI70" s="55"/>
      <c r="AJ70" s="55">
        <v>7</v>
      </c>
      <c r="AK70" s="55">
        <v>1</v>
      </c>
      <c r="AL70" s="55"/>
      <c r="AM70" s="55">
        <v>62</v>
      </c>
      <c r="AN70" s="55">
        <v>7</v>
      </c>
      <c r="AO70" s="58">
        <v>22.32</v>
      </c>
      <c r="AP70" s="58">
        <v>8.87</v>
      </c>
      <c r="AQ70" s="58">
        <v>22.32</v>
      </c>
      <c r="AR70" s="58" t="s">
        <v>23</v>
      </c>
      <c r="AS70" s="39"/>
    </row>
    <row r="71" spans="1:45" ht="12.75">
      <c r="A71" s="59" t="s">
        <v>23</v>
      </c>
      <c r="B71" s="60" t="s">
        <v>62</v>
      </c>
      <c r="C71" s="61" t="s">
        <v>23</v>
      </c>
      <c r="D71" s="62"/>
      <c r="E71" s="62"/>
      <c r="F71" s="62"/>
      <c r="G71" s="62">
        <v>9</v>
      </c>
      <c r="H71" s="62"/>
      <c r="I71" s="62"/>
      <c r="J71" s="62"/>
      <c r="K71" s="63"/>
      <c r="L71" s="62">
        <v>106</v>
      </c>
      <c r="M71" s="62"/>
      <c r="N71" s="62"/>
      <c r="O71" s="64"/>
      <c r="P71" s="65"/>
      <c r="Q71" s="64"/>
      <c r="R71" s="64"/>
      <c r="S71" s="64"/>
      <c r="T71" s="65" t="s">
        <v>62</v>
      </c>
      <c r="U71" s="65"/>
      <c r="V71" s="64">
        <v>106</v>
      </c>
      <c r="W71" s="64"/>
      <c r="X71" s="65"/>
      <c r="Y71" s="65">
        <v>9</v>
      </c>
      <c r="Z71" s="65"/>
      <c r="AA71" s="65"/>
      <c r="AB71" s="65"/>
      <c r="AC71" s="65"/>
      <c r="AD71" s="65"/>
      <c r="AE71" s="66"/>
      <c r="AF71" s="66"/>
      <c r="AG71" s="66"/>
      <c r="AH71" s="66"/>
      <c r="AI71" s="64"/>
      <c r="AJ71" s="64"/>
      <c r="AK71" s="64"/>
      <c r="AL71" s="64"/>
      <c r="AM71" s="64"/>
      <c r="AN71" s="64"/>
      <c r="AO71" s="67" t="s">
        <v>23</v>
      </c>
      <c r="AP71" s="67" t="s">
        <v>23</v>
      </c>
      <c r="AQ71" s="67" t="s">
        <v>23</v>
      </c>
      <c r="AR71" s="67" t="s">
        <v>23</v>
      </c>
      <c r="AS71" s="39"/>
    </row>
    <row r="72" spans="1:45" ht="72">
      <c r="A72" s="50">
        <v>29</v>
      </c>
      <c r="B72" s="51" t="s">
        <v>63</v>
      </c>
      <c r="C72" s="52">
        <v>-0.0026</v>
      </c>
      <c r="D72" s="53">
        <v>36064.75</v>
      </c>
      <c r="E72" s="53" t="s">
        <v>64</v>
      </c>
      <c r="F72" s="53"/>
      <c r="G72" s="53">
        <v>-94</v>
      </c>
      <c r="H72" s="53" t="s">
        <v>158</v>
      </c>
      <c r="I72" s="53"/>
      <c r="J72" s="53" t="s">
        <v>66</v>
      </c>
      <c r="K72" s="54"/>
      <c r="L72" s="53">
        <v>-208</v>
      </c>
      <c r="M72" s="53" t="s">
        <v>159</v>
      </c>
      <c r="N72" s="53"/>
      <c r="O72" s="55">
        <f>0+0</f>
        <v>0</v>
      </c>
      <c r="P72" s="56" t="s">
        <v>68</v>
      </c>
      <c r="Q72" s="55">
        <f>0+0</f>
        <v>0</v>
      </c>
      <c r="R72" s="55">
        <v>-94</v>
      </c>
      <c r="S72" s="55">
        <v>-208</v>
      </c>
      <c r="T72" s="56"/>
      <c r="U72" s="56"/>
      <c r="V72" s="55"/>
      <c r="W72" s="55"/>
      <c r="X72" s="56">
        <v>-208</v>
      </c>
      <c r="Y72" s="56"/>
      <c r="Z72" s="56"/>
      <c r="AA72" s="56"/>
      <c r="AB72" s="56"/>
      <c r="AC72" s="56"/>
      <c r="AD72" s="56"/>
      <c r="AE72" s="57"/>
      <c r="AF72" s="57"/>
      <c r="AG72" s="57"/>
      <c r="AH72" s="57">
        <v>-208</v>
      </c>
      <c r="AI72" s="55"/>
      <c r="AJ72" s="55"/>
      <c r="AK72" s="55"/>
      <c r="AL72" s="55">
        <v>-94</v>
      </c>
      <c r="AM72" s="55">
        <v>-208</v>
      </c>
      <c r="AN72" s="55">
        <v>-94</v>
      </c>
      <c r="AO72" s="58" t="s">
        <v>23</v>
      </c>
      <c r="AP72" s="58" t="s">
        <v>23</v>
      </c>
      <c r="AQ72" s="58" t="s">
        <v>23</v>
      </c>
      <c r="AR72" s="58">
        <v>2.215</v>
      </c>
      <c r="AS72" s="39"/>
    </row>
    <row r="73" spans="1:45" ht="84">
      <c r="A73" s="50">
        <v>30</v>
      </c>
      <c r="B73" s="51" t="s">
        <v>69</v>
      </c>
      <c r="C73" s="52">
        <v>0.0026</v>
      </c>
      <c r="D73" s="53">
        <v>24683.08</v>
      </c>
      <c r="E73" s="53" t="s">
        <v>70</v>
      </c>
      <c r="F73" s="53"/>
      <c r="G73" s="53">
        <v>64</v>
      </c>
      <c r="H73" s="53" t="s">
        <v>160</v>
      </c>
      <c r="I73" s="53"/>
      <c r="J73" s="53" t="s">
        <v>72</v>
      </c>
      <c r="K73" s="54"/>
      <c r="L73" s="53">
        <v>293</v>
      </c>
      <c r="M73" s="53" t="s">
        <v>161</v>
      </c>
      <c r="N73" s="53"/>
      <c r="O73" s="55">
        <f>0+0</f>
        <v>0</v>
      </c>
      <c r="P73" s="56" t="s">
        <v>68</v>
      </c>
      <c r="Q73" s="55">
        <f>0+0</f>
        <v>0</v>
      </c>
      <c r="R73" s="55">
        <v>64</v>
      </c>
      <c r="S73" s="55">
        <v>293</v>
      </c>
      <c r="T73" s="56"/>
      <c r="U73" s="56"/>
      <c r="V73" s="55"/>
      <c r="W73" s="55"/>
      <c r="X73" s="56">
        <v>293</v>
      </c>
      <c r="Y73" s="56"/>
      <c r="Z73" s="56"/>
      <c r="AA73" s="56"/>
      <c r="AB73" s="56"/>
      <c r="AC73" s="56"/>
      <c r="AD73" s="56"/>
      <c r="AE73" s="57"/>
      <c r="AF73" s="57"/>
      <c r="AG73" s="57"/>
      <c r="AH73" s="57">
        <v>293</v>
      </c>
      <c r="AI73" s="55"/>
      <c r="AJ73" s="55"/>
      <c r="AK73" s="55"/>
      <c r="AL73" s="55">
        <v>64</v>
      </c>
      <c r="AM73" s="55">
        <v>293</v>
      </c>
      <c r="AN73" s="55">
        <v>64</v>
      </c>
      <c r="AO73" s="58" t="s">
        <v>23</v>
      </c>
      <c r="AP73" s="58" t="s">
        <v>23</v>
      </c>
      <c r="AQ73" s="58" t="s">
        <v>23</v>
      </c>
      <c r="AR73" s="58">
        <v>4.582</v>
      </c>
      <c r="AS73" s="39"/>
    </row>
    <row r="74" spans="1:45" ht="21" customHeight="1">
      <c r="A74" s="84" t="s">
        <v>162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39"/>
    </row>
    <row r="75" spans="1:45" ht="96">
      <c r="A75" s="50">
        <v>31</v>
      </c>
      <c r="B75" s="51" t="s">
        <v>163</v>
      </c>
      <c r="C75" s="52">
        <v>2.891</v>
      </c>
      <c r="D75" s="53"/>
      <c r="E75" s="53"/>
      <c r="F75" s="53"/>
      <c r="G75" s="53"/>
      <c r="H75" s="53"/>
      <c r="I75" s="53"/>
      <c r="J75" s="53">
        <v>22.32</v>
      </c>
      <c r="K75" s="54"/>
      <c r="L75" s="53"/>
      <c r="M75" s="53"/>
      <c r="N75" s="53"/>
      <c r="O75" s="55">
        <f>0+0</f>
        <v>0</v>
      </c>
      <c r="P75" s="56" t="s">
        <v>61</v>
      </c>
      <c r="Q75" s="55">
        <f>0+0</f>
        <v>0</v>
      </c>
      <c r="R75" s="55"/>
      <c r="S75" s="55"/>
      <c r="T75" s="56"/>
      <c r="U75" s="56"/>
      <c r="V75" s="55"/>
      <c r="W75" s="55"/>
      <c r="X75" s="56"/>
      <c r="Y75" s="56"/>
      <c r="Z75" s="56"/>
      <c r="AA75" s="56"/>
      <c r="AB75" s="56"/>
      <c r="AC75" s="56"/>
      <c r="AD75" s="56"/>
      <c r="AE75" s="57"/>
      <c r="AF75" s="57"/>
      <c r="AG75" s="57"/>
      <c r="AH75" s="57"/>
      <c r="AI75" s="55"/>
      <c r="AJ75" s="55"/>
      <c r="AK75" s="55"/>
      <c r="AL75" s="55"/>
      <c r="AM75" s="55"/>
      <c r="AN75" s="55"/>
      <c r="AO75" s="58">
        <v>22.32</v>
      </c>
      <c r="AP75" s="58" t="s">
        <v>23</v>
      </c>
      <c r="AQ75" s="58" t="s">
        <v>23</v>
      </c>
      <c r="AR75" s="58" t="s">
        <v>23</v>
      </c>
      <c r="AS75" s="39"/>
    </row>
    <row r="76" spans="1:45" ht="12.75">
      <c r="A76" s="59" t="s">
        <v>23</v>
      </c>
      <c r="B76" s="60" t="s">
        <v>62</v>
      </c>
      <c r="C76" s="61" t="s">
        <v>23</v>
      </c>
      <c r="D76" s="62"/>
      <c r="E76" s="62"/>
      <c r="F76" s="62"/>
      <c r="G76" s="62">
        <v>0</v>
      </c>
      <c r="H76" s="62"/>
      <c r="I76" s="62"/>
      <c r="J76" s="62"/>
      <c r="K76" s="63"/>
      <c r="L76" s="62">
        <v>0</v>
      </c>
      <c r="M76" s="62"/>
      <c r="N76" s="62"/>
      <c r="O76" s="64"/>
      <c r="P76" s="65"/>
      <c r="Q76" s="64"/>
      <c r="R76" s="64"/>
      <c r="S76" s="64"/>
      <c r="T76" s="65" t="s">
        <v>62</v>
      </c>
      <c r="U76" s="65"/>
      <c r="V76" s="64">
        <v>0</v>
      </c>
      <c r="W76" s="64"/>
      <c r="X76" s="65"/>
      <c r="Y76" s="65">
        <v>0</v>
      </c>
      <c r="Z76" s="65"/>
      <c r="AA76" s="65"/>
      <c r="AB76" s="65"/>
      <c r="AC76" s="65"/>
      <c r="AD76" s="65"/>
      <c r="AE76" s="66"/>
      <c r="AF76" s="66"/>
      <c r="AG76" s="66"/>
      <c r="AH76" s="66"/>
      <c r="AI76" s="64"/>
      <c r="AJ76" s="64"/>
      <c r="AK76" s="64"/>
      <c r="AL76" s="64"/>
      <c r="AM76" s="64"/>
      <c r="AN76" s="64"/>
      <c r="AO76" s="67" t="s">
        <v>23</v>
      </c>
      <c r="AP76" s="67" t="s">
        <v>23</v>
      </c>
      <c r="AQ76" s="67" t="s">
        <v>23</v>
      </c>
      <c r="AR76" s="67" t="s">
        <v>23</v>
      </c>
      <c r="AS76" s="39"/>
    </row>
    <row r="77" spans="1:45" ht="84">
      <c r="A77" s="50">
        <v>32</v>
      </c>
      <c r="B77" s="51" t="s">
        <v>69</v>
      </c>
      <c r="C77" s="52">
        <v>0.07517</v>
      </c>
      <c r="D77" s="53">
        <v>24683.08</v>
      </c>
      <c r="E77" s="53" t="s">
        <v>70</v>
      </c>
      <c r="F77" s="53"/>
      <c r="G77" s="53">
        <v>1855</v>
      </c>
      <c r="H77" s="53" t="s">
        <v>164</v>
      </c>
      <c r="I77" s="53"/>
      <c r="J77" s="53" t="s">
        <v>165</v>
      </c>
      <c r="K77" s="54"/>
      <c r="L77" s="53">
        <v>10481</v>
      </c>
      <c r="M77" s="53" t="s">
        <v>166</v>
      </c>
      <c r="N77" s="53"/>
      <c r="O77" s="55">
        <f>0+0</f>
        <v>0</v>
      </c>
      <c r="P77" s="56" t="s">
        <v>68</v>
      </c>
      <c r="Q77" s="55">
        <f>0+0</f>
        <v>0</v>
      </c>
      <c r="R77" s="55">
        <v>1855</v>
      </c>
      <c r="S77" s="55">
        <v>10481</v>
      </c>
      <c r="T77" s="56"/>
      <c r="U77" s="56"/>
      <c r="V77" s="55"/>
      <c r="W77" s="55"/>
      <c r="X77" s="56">
        <v>10481</v>
      </c>
      <c r="Y77" s="56"/>
      <c r="Z77" s="56"/>
      <c r="AA77" s="56"/>
      <c r="AB77" s="56"/>
      <c r="AC77" s="56"/>
      <c r="AD77" s="56"/>
      <c r="AE77" s="57"/>
      <c r="AF77" s="57"/>
      <c r="AG77" s="57"/>
      <c r="AH77" s="57">
        <v>10481</v>
      </c>
      <c r="AI77" s="55"/>
      <c r="AJ77" s="55"/>
      <c r="AK77" s="55"/>
      <c r="AL77" s="55">
        <v>1855</v>
      </c>
      <c r="AM77" s="55">
        <v>10481</v>
      </c>
      <c r="AN77" s="55">
        <v>1855</v>
      </c>
      <c r="AO77" s="58" t="s">
        <v>23</v>
      </c>
      <c r="AP77" s="58" t="s">
        <v>23</v>
      </c>
      <c r="AQ77" s="58" t="s">
        <v>23</v>
      </c>
      <c r="AR77" s="58">
        <v>5.65</v>
      </c>
      <c r="AS77" s="39"/>
    </row>
    <row r="78" spans="1:45" ht="72">
      <c r="A78" s="50">
        <v>33</v>
      </c>
      <c r="B78" s="51" t="s">
        <v>167</v>
      </c>
      <c r="C78" s="52">
        <v>0.0289</v>
      </c>
      <c r="D78" s="53">
        <v>8017.81</v>
      </c>
      <c r="E78" s="53" t="s">
        <v>168</v>
      </c>
      <c r="F78" s="53"/>
      <c r="G78" s="53">
        <v>232</v>
      </c>
      <c r="H78" s="53" t="s">
        <v>169</v>
      </c>
      <c r="I78" s="53"/>
      <c r="J78" s="53" t="s">
        <v>170</v>
      </c>
      <c r="K78" s="54"/>
      <c r="L78" s="53">
        <v>1164</v>
      </c>
      <c r="M78" s="53" t="s">
        <v>171</v>
      </c>
      <c r="N78" s="53"/>
      <c r="O78" s="55">
        <f>0+0</f>
        <v>0</v>
      </c>
      <c r="P78" s="56" t="s">
        <v>68</v>
      </c>
      <c r="Q78" s="55">
        <f>0+0</f>
        <v>0</v>
      </c>
      <c r="R78" s="55">
        <v>232</v>
      </c>
      <c r="S78" s="55">
        <v>1164</v>
      </c>
      <c r="T78" s="56"/>
      <c r="U78" s="56"/>
      <c r="V78" s="55"/>
      <c r="W78" s="55"/>
      <c r="X78" s="56">
        <v>1164</v>
      </c>
      <c r="Y78" s="56"/>
      <c r="Z78" s="56"/>
      <c r="AA78" s="56"/>
      <c r="AB78" s="56"/>
      <c r="AC78" s="56"/>
      <c r="AD78" s="56"/>
      <c r="AE78" s="57"/>
      <c r="AF78" s="57"/>
      <c r="AG78" s="57"/>
      <c r="AH78" s="57">
        <v>1164</v>
      </c>
      <c r="AI78" s="55"/>
      <c r="AJ78" s="55"/>
      <c r="AK78" s="55"/>
      <c r="AL78" s="55">
        <v>232</v>
      </c>
      <c r="AM78" s="55">
        <v>1164</v>
      </c>
      <c r="AN78" s="55">
        <v>232</v>
      </c>
      <c r="AO78" s="58" t="s">
        <v>23</v>
      </c>
      <c r="AP78" s="58" t="s">
        <v>23</v>
      </c>
      <c r="AQ78" s="58" t="s">
        <v>23</v>
      </c>
      <c r="AR78" s="58">
        <v>5.017</v>
      </c>
      <c r="AS78" s="39"/>
    </row>
    <row r="79" spans="1:45" ht="84">
      <c r="A79" s="50">
        <v>34</v>
      </c>
      <c r="B79" s="51" t="s">
        <v>172</v>
      </c>
      <c r="C79" s="52">
        <v>1.65</v>
      </c>
      <c r="D79" s="53">
        <v>95.17</v>
      </c>
      <c r="E79" s="53"/>
      <c r="F79" s="53" t="s">
        <v>173</v>
      </c>
      <c r="G79" s="53">
        <v>157</v>
      </c>
      <c r="H79" s="53"/>
      <c r="I79" s="53" t="s">
        <v>174</v>
      </c>
      <c r="J79" s="53">
        <v>22.32</v>
      </c>
      <c r="K79" s="54" t="s">
        <v>175</v>
      </c>
      <c r="L79" s="53">
        <v>1331</v>
      </c>
      <c r="M79" s="53"/>
      <c r="N79" s="53" t="s">
        <v>176</v>
      </c>
      <c r="O79" s="55">
        <f>0+15</f>
        <v>15</v>
      </c>
      <c r="P79" s="56" t="s">
        <v>61</v>
      </c>
      <c r="Q79" s="55">
        <f>0+335</f>
        <v>335</v>
      </c>
      <c r="R79" s="55">
        <v>157</v>
      </c>
      <c r="S79" s="55">
        <v>1331</v>
      </c>
      <c r="T79" s="56"/>
      <c r="U79" s="56"/>
      <c r="V79" s="55"/>
      <c r="W79" s="55"/>
      <c r="X79" s="56">
        <v>1991</v>
      </c>
      <c r="Y79" s="56"/>
      <c r="Z79" s="56"/>
      <c r="AA79" s="56"/>
      <c r="AB79" s="56"/>
      <c r="AC79" s="56"/>
      <c r="AD79" s="56"/>
      <c r="AE79" s="57"/>
      <c r="AF79" s="57">
        <v>1331</v>
      </c>
      <c r="AG79" s="57">
        <v>335</v>
      </c>
      <c r="AH79" s="57"/>
      <c r="AI79" s="55"/>
      <c r="AJ79" s="55">
        <v>157</v>
      </c>
      <c r="AK79" s="55">
        <v>15</v>
      </c>
      <c r="AL79" s="55"/>
      <c r="AM79" s="55">
        <v>1331</v>
      </c>
      <c r="AN79" s="55">
        <v>157</v>
      </c>
      <c r="AO79" s="58">
        <v>22.32</v>
      </c>
      <c r="AP79" s="58">
        <v>8.48</v>
      </c>
      <c r="AQ79" s="58">
        <v>22.32</v>
      </c>
      <c r="AR79" s="58" t="s">
        <v>23</v>
      </c>
      <c r="AS79" s="39"/>
    </row>
    <row r="80" spans="1:45" ht="12.75">
      <c r="A80" s="59" t="s">
        <v>23</v>
      </c>
      <c r="B80" s="60" t="s">
        <v>62</v>
      </c>
      <c r="C80" s="61" t="s">
        <v>23</v>
      </c>
      <c r="D80" s="62"/>
      <c r="E80" s="62"/>
      <c r="F80" s="62"/>
      <c r="G80" s="62">
        <v>192</v>
      </c>
      <c r="H80" s="62"/>
      <c r="I80" s="62"/>
      <c r="J80" s="62"/>
      <c r="K80" s="63"/>
      <c r="L80" s="62">
        <v>1991</v>
      </c>
      <c r="M80" s="62"/>
      <c r="N80" s="62"/>
      <c r="O80" s="64"/>
      <c r="P80" s="65"/>
      <c r="Q80" s="64"/>
      <c r="R80" s="64"/>
      <c r="S80" s="64"/>
      <c r="T80" s="65" t="s">
        <v>62</v>
      </c>
      <c r="U80" s="65"/>
      <c r="V80" s="64">
        <v>1991</v>
      </c>
      <c r="W80" s="64"/>
      <c r="X80" s="65"/>
      <c r="Y80" s="65">
        <v>192</v>
      </c>
      <c r="Z80" s="65"/>
      <c r="AA80" s="65"/>
      <c r="AB80" s="65"/>
      <c r="AC80" s="65"/>
      <c r="AD80" s="65"/>
      <c r="AE80" s="66"/>
      <c r="AF80" s="66"/>
      <c r="AG80" s="66"/>
      <c r="AH80" s="66"/>
      <c r="AI80" s="64"/>
      <c r="AJ80" s="64"/>
      <c r="AK80" s="64"/>
      <c r="AL80" s="64"/>
      <c r="AM80" s="64"/>
      <c r="AN80" s="64"/>
      <c r="AO80" s="67" t="s">
        <v>23</v>
      </c>
      <c r="AP80" s="67" t="s">
        <v>23</v>
      </c>
      <c r="AQ80" s="67" t="s">
        <v>23</v>
      </c>
      <c r="AR80" s="67" t="s">
        <v>23</v>
      </c>
      <c r="AS80" s="39"/>
    </row>
    <row r="81" spans="1:45" ht="96">
      <c r="A81" s="50">
        <v>35</v>
      </c>
      <c r="B81" s="51" t="s">
        <v>177</v>
      </c>
      <c r="C81" s="52">
        <v>1.65</v>
      </c>
      <c r="D81" s="53">
        <v>58.51</v>
      </c>
      <c r="E81" s="53"/>
      <c r="F81" s="53" t="s">
        <v>80</v>
      </c>
      <c r="G81" s="53">
        <v>97</v>
      </c>
      <c r="H81" s="53"/>
      <c r="I81" s="53" t="s">
        <v>178</v>
      </c>
      <c r="J81" s="53">
        <v>22.32</v>
      </c>
      <c r="K81" s="54" t="s">
        <v>82</v>
      </c>
      <c r="L81" s="53">
        <v>860</v>
      </c>
      <c r="M81" s="53"/>
      <c r="N81" s="53" t="s">
        <v>179</v>
      </c>
      <c r="O81" s="55">
        <f>0+13</f>
        <v>13</v>
      </c>
      <c r="P81" s="56" t="s">
        <v>61</v>
      </c>
      <c r="Q81" s="55">
        <f>0+290</f>
        <v>290</v>
      </c>
      <c r="R81" s="55">
        <v>97</v>
      </c>
      <c r="S81" s="55">
        <v>860</v>
      </c>
      <c r="T81" s="56"/>
      <c r="U81" s="56"/>
      <c r="V81" s="55"/>
      <c r="W81" s="55"/>
      <c r="X81" s="56">
        <v>1431</v>
      </c>
      <c r="Y81" s="56"/>
      <c r="Z81" s="56"/>
      <c r="AA81" s="56"/>
      <c r="AB81" s="56"/>
      <c r="AC81" s="56"/>
      <c r="AD81" s="56"/>
      <c r="AE81" s="57"/>
      <c r="AF81" s="57">
        <v>860</v>
      </c>
      <c r="AG81" s="57">
        <v>290</v>
      </c>
      <c r="AH81" s="57"/>
      <c r="AI81" s="55"/>
      <c r="AJ81" s="55">
        <v>97</v>
      </c>
      <c r="AK81" s="55">
        <v>13</v>
      </c>
      <c r="AL81" s="55"/>
      <c r="AM81" s="55">
        <v>860</v>
      </c>
      <c r="AN81" s="55">
        <v>97</v>
      </c>
      <c r="AO81" s="58">
        <v>22.32</v>
      </c>
      <c r="AP81" s="58">
        <v>8.87</v>
      </c>
      <c r="AQ81" s="58">
        <v>22.32</v>
      </c>
      <c r="AR81" s="58" t="s">
        <v>23</v>
      </c>
      <c r="AS81" s="39"/>
    </row>
    <row r="82" spans="1:45" ht="12.75">
      <c r="A82" s="59" t="s">
        <v>23</v>
      </c>
      <c r="B82" s="60" t="s">
        <v>62</v>
      </c>
      <c r="C82" s="61" t="s">
        <v>23</v>
      </c>
      <c r="D82" s="62"/>
      <c r="E82" s="62"/>
      <c r="F82" s="62"/>
      <c r="G82" s="62">
        <v>127</v>
      </c>
      <c r="H82" s="62"/>
      <c r="I82" s="62"/>
      <c r="J82" s="62"/>
      <c r="K82" s="63"/>
      <c r="L82" s="62">
        <v>1431</v>
      </c>
      <c r="M82" s="62"/>
      <c r="N82" s="62"/>
      <c r="O82" s="64"/>
      <c r="P82" s="65"/>
      <c r="Q82" s="64"/>
      <c r="R82" s="64"/>
      <c r="S82" s="64"/>
      <c r="T82" s="65" t="s">
        <v>62</v>
      </c>
      <c r="U82" s="65"/>
      <c r="V82" s="64">
        <v>1431</v>
      </c>
      <c r="W82" s="64"/>
      <c r="X82" s="65"/>
      <c r="Y82" s="65">
        <v>127</v>
      </c>
      <c r="Z82" s="65"/>
      <c r="AA82" s="65"/>
      <c r="AB82" s="65"/>
      <c r="AC82" s="65"/>
      <c r="AD82" s="65"/>
      <c r="AE82" s="66"/>
      <c r="AF82" s="66"/>
      <c r="AG82" s="66"/>
      <c r="AH82" s="66"/>
      <c r="AI82" s="64"/>
      <c r="AJ82" s="64"/>
      <c r="AK82" s="64"/>
      <c r="AL82" s="64"/>
      <c r="AM82" s="64"/>
      <c r="AN82" s="64"/>
      <c r="AO82" s="67" t="s">
        <v>23</v>
      </c>
      <c r="AP82" s="67" t="s">
        <v>23</v>
      </c>
      <c r="AQ82" s="67" t="s">
        <v>23</v>
      </c>
      <c r="AR82" s="67" t="s">
        <v>23</v>
      </c>
      <c r="AS82" s="39"/>
    </row>
    <row r="83" spans="1:45" ht="72">
      <c r="A83" s="50">
        <v>36</v>
      </c>
      <c r="B83" s="51" t="s">
        <v>180</v>
      </c>
      <c r="C83" s="52">
        <v>3.3</v>
      </c>
      <c r="D83" s="53">
        <v>7.09</v>
      </c>
      <c r="E83" s="53">
        <v>7.09</v>
      </c>
      <c r="F83" s="53"/>
      <c r="G83" s="53">
        <v>23</v>
      </c>
      <c r="H83" s="53">
        <v>23</v>
      </c>
      <c r="I83" s="53"/>
      <c r="J83" s="53">
        <v>22.32</v>
      </c>
      <c r="K83" s="54"/>
      <c r="L83" s="53">
        <v>513</v>
      </c>
      <c r="M83" s="53">
        <v>513</v>
      </c>
      <c r="N83" s="53"/>
      <c r="O83" s="55">
        <f>23+0</f>
        <v>23</v>
      </c>
      <c r="P83" s="56" t="s">
        <v>61</v>
      </c>
      <c r="Q83" s="55">
        <f>513+0</f>
        <v>513</v>
      </c>
      <c r="R83" s="55">
        <v>23</v>
      </c>
      <c r="S83" s="55">
        <v>513</v>
      </c>
      <c r="T83" s="56"/>
      <c r="U83" s="56"/>
      <c r="V83" s="55"/>
      <c r="W83" s="55"/>
      <c r="X83" s="56">
        <v>1524</v>
      </c>
      <c r="Y83" s="56"/>
      <c r="Z83" s="56"/>
      <c r="AA83" s="56"/>
      <c r="AB83" s="56"/>
      <c r="AC83" s="56"/>
      <c r="AD83" s="56"/>
      <c r="AE83" s="57">
        <v>513</v>
      </c>
      <c r="AF83" s="57"/>
      <c r="AG83" s="57"/>
      <c r="AH83" s="57"/>
      <c r="AI83" s="55">
        <v>23</v>
      </c>
      <c r="AJ83" s="55"/>
      <c r="AK83" s="55"/>
      <c r="AL83" s="55"/>
      <c r="AM83" s="55">
        <v>513</v>
      </c>
      <c r="AN83" s="55">
        <v>23</v>
      </c>
      <c r="AO83" s="58">
        <v>22.32</v>
      </c>
      <c r="AP83" s="58" t="s">
        <v>23</v>
      </c>
      <c r="AQ83" s="58" t="s">
        <v>23</v>
      </c>
      <c r="AR83" s="58" t="s">
        <v>23</v>
      </c>
      <c r="AS83" s="39"/>
    </row>
    <row r="84" spans="1:45" ht="12.75">
      <c r="A84" s="59" t="s">
        <v>23</v>
      </c>
      <c r="B84" s="60" t="s">
        <v>62</v>
      </c>
      <c r="C84" s="61" t="s">
        <v>23</v>
      </c>
      <c r="D84" s="62"/>
      <c r="E84" s="62"/>
      <c r="F84" s="62"/>
      <c r="G84" s="62">
        <v>78</v>
      </c>
      <c r="H84" s="62"/>
      <c r="I84" s="62"/>
      <c r="J84" s="62"/>
      <c r="K84" s="63"/>
      <c r="L84" s="62">
        <v>1524</v>
      </c>
      <c r="M84" s="62"/>
      <c r="N84" s="62"/>
      <c r="O84" s="64"/>
      <c r="P84" s="65"/>
      <c r="Q84" s="64"/>
      <c r="R84" s="64"/>
      <c r="S84" s="64"/>
      <c r="T84" s="65" t="s">
        <v>62</v>
      </c>
      <c r="U84" s="65"/>
      <c r="V84" s="64">
        <v>1524</v>
      </c>
      <c r="W84" s="64"/>
      <c r="X84" s="65"/>
      <c r="Y84" s="65">
        <v>78</v>
      </c>
      <c r="Z84" s="65"/>
      <c r="AA84" s="65"/>
      <c r="AB84" s="65"/>
      <c r="AC84" s="65"/>
      <c r="AD84" s="65"/>
      <c r="AE84" s="66"/>
      <c r="AF84" s="66"/>
      <c r="AG84" s="66"/>
      <c r="AH84" s="66"/>
      <c r="AI84" s="64"/>
      <c r="AJ84" s="64"/>
      <c r="AK84" s="64"/>
      <c r="AL84" s="64"/>
      <c r="AM84" s="64"/>
      <c r="AN84" s="64"/>
      <c r="AO84" s="67" t="s">
        <v>23</v>
      </c>
      <c r="AP84" s="67" t="s">
        <v>23</v>
      </c>
      <c r="AQ84" s="67" t="s">
        <v>23</v>
      </c>
      <c r="AR84" s="67" t="s">
        <v>23</v>
      </c>
      <c r="AS84" s="39"/>
    </row>
    <row r="85" spans="1:45" ht="72">
      <c r="A85" s="50">
        <v>37</v>
      </c>
      <c r="B85" s="51" t="s">
        <v>181</v>
      </c>
      <c r="C85" s="52">
        <v>1.65</v>
      </c>
      <c r="D85" s="53">
        <v>8</v>
      </c>
      <c r="E85" s="53">
        <v>8</v>
      </c>
      <c r="F85" s="53"/>
      <c r="G85" s="53">
        <v>13</v>
      </c>
      <c r="H85" s="53">
        <v>13</v>
      </c>
      <c r="I85" s="53"/>
      <c r="J85" s="53">
        <v>22.32</v>
      </c>
      <c r="K85" s="54"/>
      <c r="L85" s="53">
        <v>290</v>
      </c>
      <c r="M85" s="53">
        <v>290</v>
      </c>
      <c r="N85" s="53"/>
      <c r="O85" s="55">
        <f>13+0</f>
        <v>13</v>
      </c>
      <c r="P85" s="56" t="s">
        <v>61</v>
      </c>
      <c r="Q85" s="55">
        <f>290+0</f>
        <v>290</v>
      </c>
      <c r="R85" s="55">
        <v>13</v>
      </c>
      <c r="S85" s="55">
        <v>290</v>
      </c>
      <c r="T85" s="56"/>
      <c r="U85" s="56"/>
      <c r="V85" s="55"/>
      <c r="W85" s="55"/>
      <c r="X85" s="56">
        <v>861</v>
      </c>
      <c r="Y85" s="56"/>
      <c r="Z85" s="56"/>
      <c r="AA85" s="56"/>
      <c r="AB85" s="56"/>
      <c r="AC85" s="56"/>
      <c r="AD85" s="56"/>
      <c r="AE85" s="57">
        <v>290</v>
      </c>
      <c r="AF85" s="57"/>
      <c r="AG85" s="57"/>
      <c r="AH85" s="57"/>
      <c r="AI85" s="55">
        <v>13</v>
      </c>
      <c r="AJ85" s="55"/>
      <c r="AK85" s="55"/>
      <c r="AL85" s="55"/>
      <c r="AM85" s="55">
        <v>290</v>
      </c>
      <c r="AN85" s="55">
        <v>13</v>
      </c>
      <c r="AO85" s="58">
        <v>22.32</v>
      </c>
      <c r="AP85" s="58" t="s">
        <v>23</v>
      </c>
      <c r="AQ85" s="58" t="s">
        <v>23</v>
      </c>
      <c r="AR85" s="58" t="s">
        <v>23</v>
      </c>
      <c r="AS85" s="39"/>
    </row>
    <row r="86" spans="1:45" ht="12.75">
      <c r="A86" s="59" t="s">
        <v>23</v>
      </c>
      <c r="B86" s="60" t="s">
        <v>62</v>
      </c>
      <c r="C86" s="61" t="s">
        <v>23</v>
      </c>
      <c r="D86" s="62"/>
      <c r="E86" s="62"/>
      <c r="F86" s="62"/>
      <c r="G86" s="62">
        <v>43</v>
      </c>
      <c r="H86" s="62"/>
      <c r="I86" s="62"/>
      <c r="J86" s="62"/>
      <c r="K86" s="63"/>
      <c r="L86" s="62">
        <v>861</v>
      </c>
      <c r="M86" s="62"/>
      <c r="N86" s="62"/>
      <c r="O86" s="64"/>
      <c r="P86" s="65"/>
      <c r="Q86" s="64"/>
      <c r="R86" s="64"/>
      <c r="S86" s="64"/>
      <c r="T86" s="65" t="s">
        <v>62</v>
      </c>
      <c r="U86" s="65"/>
      <c r="V86" s="64">
        <v>861</v>
      </c>
      <c r="W86" s="64"/>
      <c r="X86" s="65"/>
      <c r="Y86" s="65">
        <v>43</v>
      </c>
      <c r="Z86" s="65"/>
      <c r="AA86" s="65"/>
      <c r="AB86" s="65"/>
      <c r="AC86" s="65"/>
      <c r="AD86" s="65"/>
      <c r="AE86" s="66"/>
      <c r="AF86" s="66"/>
      <c r="AG86" s="66"/>
      <c r="AH86" s="66"/>
      <c r="AI86" s="64"/>
      <c r="AJ86" s="64"/>
      <c r="AK86" s="64"/>
      <c r="AL86" s="64"/>
      <c r="AM86" s="64"/>
      <c r="AN86" s="64"/>
      <c r="AO86" s="67" t="s">
        <v>23</v>
      </c>
      <c r="AP86" s="67" t="s">
        <v>23</v>
      </c>
      <c r="AQ86" s="67" t="s">
        <v>23</v>
      </c>
      <c r="AR86" s="67" t="s">
        <v>23</v>
      </c>
      <c r="AS86" s="39"/>
    </row>
    <row r="87" spans="1:45" ht="21" customHeight="1">
      <c r="A87" s="84" t="s">
        <v>182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39"/>
    </row>
    <row r="88" spans="1:45" ht="96">
      <c r="A88" s="50">
        <v>38</v>
      </c>
      <c r="B88" s="51" t="s">
        <v>183</v>
      </c>
      <c r="C88" s="52">
        <v>1.03</v>
      </c>
      <c r="D88" s="53"/>
      <c r="E88" s="53"/>
      <c r="F88" s="53"/>
      <c r="G88" s="53"/>
      <c r="H88" s="53"/>
      <c r="I88" s="53"/>
      <c r="J88" s="53">
        <v>22.32</v>
      </c>
      <c r="K88" s="54"/>
      <c r="L88" s="53"/>
      <c r="M88" s="53"/>
      <c r="N88" s="53"/>
      <c r="O88" s="55">
        <f>0+0</f>
        <v>0</v>
      </c>
      <c r="P88" s="56" t="s">
        <v>61</v>
      </c>
      <c r="Q88" s="55">
        <f>0+0</f>
        <v>0</v>
      </c>
      <c r="R88" s="55"/>
      <c r="S88" s="55"/>
      <c r="T88" s="56"/>
      <c r="U88" s="56"/>
      <c r="V88" s="55"/>
      <c r="W88" s="55"/>
      <c r="X88" s="56"/>
      <c r="Y88" s="56"/>
      <c r="Z88" s="56"/>
      <c r="AA88" s="56"/>
      <c r="AB88" s="56"/>
      <c r="AC88" s="56"/>
      <c r="AD88" s="56"/>
      <c r="AE88" s="57"/>
      <c r="AF88" s="57"/>
      <c r="AG88" s="57"/>
      <c r="AH88" s="57"/>
      <c r="AI88" s="55"/>
      <c r="AJ88" s="55"/>
      <c r="AK88" s="55"/>
      <c r="AL88" s="55"/>
      <c r="AM88" s="55"/>
      <c r="AN88" s="55"/>
      <c r="AO88" s="58">
        <v>22.32</v>
      </c>
      <c r="AP88" s="58" t="s">
        <v>23</v>
      </c>
      <c r="AQ88" s="58" t="s">
        <v>23</v>
      </c>
      <c r="AR88" s="58" t="s">
        <v>23</v>
      </c>
      <c r="AS88" s="39"/>
    </row>
    <row r="89" spans="1:45" ht="12.75">
      <c r="A89" s="59" t="s">
        <v>23</v>
      </c>
      <c r="B89" s="60" t="s">
        <v>62</v>
      </c>
      <c r="C89" s="61" t="s">
        <v>23</v>
      </c>
      <c r="D89" s="62"/>
      <c r="E89" s="62"/>
      <c r="F89" s="62"/>
      <c r="G89" s="62">
        <v>0</v>
      </c>
      <c r="H89" s="62"/>
      <c r="I89" s="62"/>
      <c r="J89" s="62"/>
      <c r="K89" s="63"/>
      <c r="L89" s="62">
        <v>0</v>
      </c>
      <c r="M89" s="62"/>
      <c r="N89" s="62"/>
      <c r="O89" s="64"/>
      <c r="P89" s="65"/>
      <c r="Q89" s="64"/>
      <c r="R89" s="64"/>
      <c r="S89" s="64"/>
      <c r="T89" s="65" t="s">
        <v>62</v>
      </c>
      <c r="U89" s="65"/>
      <c r="V89" s="64">
        <v>0</v>
      </c>
      <c r="W89" s="64"/>
      <c r="X89" s="65"/>
      <c r="Y89" s="65">
        <v>0</v>
      </c>
      <c r="Z89" s="65"/>
      <c r="AA89" s="65"/>
      <c r="AB89" s="65"/>
      <c r="AC89" s="65"/>
      <c r="AD89" s="65"/>
      <c r="AE89" s="66"/>
      <c r="AF89" s="66"/>
      <c r="AG89" s="66"/>
      <c r="AH89" s="66"/>
      <c r="AI89" s="64"/>
      <c r="AJ89" s="64"/>
      <c r="AK89" s="64"/>
      <c r="AL89" s="64"/>
      <c r="AM89" s="64"/>
      <c r="AN89" s="64"/>
      <c r="AO89" s="67" t="s">
        <v>23</v>
      </c>
      <c r="AP89" s="67" t="s">
        <v>23</v>
      </c>
      <c r="AQ89" s="67" t="s">
        <v>23</v>
      </c>
      <c r="AR89" s="67" t="s">
        <v>23</v>
      </c>
      <c r="AS89" s="39"/>
    </row>
    <row r="90" spans="1:45" ht="84">
      <c r="A90" s="50">
        <v>39</v>
      </c>
      <c r="B90" s="51" t="s">
        <v>69</v>
      </c>
      <c r="C90" s="52">
        <v>0.01339</v>
      </c>
      <c r="D90" s="53">
        <v>24683.08</v>
      </c>
      <c r="E90" s="53" t="s">
        <v>70</v>
      </c>
      <c r="F90" s="53"/>
      <c r="G90" s="53">
        <v>331</v>
      </c>
      <c r="H90" s="53" t="s">
        <v>184</v>
      </c>
      <c r="I90" s="53"/>
      <c r="J90" s="53" t="s">
        <v>165</v>
      </c>
      <c r="K90" s="54"/>
      <c r="L90" s="53">
        <v>1870</v>
      </c>
      <c r="M90" s="53" t="s">
        <v>185</v>
      </c>
      <c r="N90" s="53"/>
      <c r="O90" s="55">
        <f>0+0</f>
        <v>0</v>
      </c>
      <c r="P90" s="56" t="s">
        <v>68</v>
      </c>
      <c r="Q90" s="55">
        <f>0+0</f>
        <v>0</v>
      </c>
      <c r="R90" s="55">
        <v>331</v>
      </c>
      <c r="S90" s="55">
        <v>1870</v>
      </c>
      <c r="T90" s="56"/>
      <c r="U90" s="56"/>
      <c r="V90" s="55"/>
      <c r="W90" s="55"/>
      <c r="X90" s="56">
        <v>1870</v>
      </c>
      <c r="Y90" s="56"/>
      <c r="Z90" s="56"/>
      <c r="AA90" s="56"/>
      <c r="AB90" s="56"/>
      <c r="AC90" s="56"/>
      <c r="AD90" s="56"/>
      <c r="AE90" s="57"/>
      <c r="AF90" s="57"/>
      <c r="AG90" s="57"/>
      <c r="AH90" s="57">
        <v>1870</v>
      </c>
      <c r="AI90" s="55"/>
      <c r="AJ90" s="55"/>
      <c r="AK90" s="55"/>
      <c r="AL90" s="55">
        <v>331</v>
      </c>
      <c r="AM90" s="55">
        <v>1870</v>
      </c>
      <c r="AN90" s="55">
        <v>331</v>
      </c>
      <c r="AO90" s="58" t="s">
        <v>23</v>
      </c>
      <c r="AP90" s="58" t="s">
        <v>23</v>
      </c>
      <c r="AQ90" s="58" t="s">
        <v>23</v>
      </c>
      <c r="AR90" s="58">
        <v>5.65</v>
      </c>
      <c r="AS90" s="39"/>
    </row>
    <row r="91" spans="1:45" ht="72">
      <c r="A91" s="50">
        <v>40</v>
      </c>
      <c r="B91" s="51" t="s">
        <v>167</v>
      </c>
      <c r="C91" s="52">
        <v>0.0026</v>
      </c>
      <c r="D91" s="53">
        <v>8017.81</v>
      </c>
      <c r="E91" s="53" t="s">
        <v>168</v>
      </c>
      <c r="F91" s="53"/>
      <c r="G91" s="53">
        <v>21</v>
      </c>
      <c r="H91" s="53" t="s">
        <v>141</v>
      </c>
      <c r="I91" s="53"/>
      <c r="J91" s="53" t="s">
        <v>170</v>
      </c>
      <c r="K91" s="54"/>
      <c r="L91" s="53">
        <v>105</v>
      </c>
      <c r="M91" s="53" t="s">
        <v>186</v>
      </c>
      <c r="N91" s="53"/>
      <c r="O91" s="55">
        <f>0+0</f>
        <v>0</v>
      </c>
      <c r="P91" s="56" t="s">
        <v>68</v>
      </c>
      <c r="Q91" s="55">
        <f>0+0</f>
        <v>0</v>
      </c>
      <c r="R91" s="55">
        <v>21</v>
      </c>
      <c r="S91" s="55">
        <v>105</v>
      </c>
      <c r="T91" s="56"/>
      <c r="U91" s="56"/>
      <c r="V91" s="55"/>
      <c r="W91" s="55"/>
      <c r="X91" s="56">
        <v>105</v>
      </c>
      <c r="Y91" s="56"/>
      <c r="Z91" s="56"/>
      <c r="AA91" s="56"/>
      <c r="AB91" s="56"/>
      <c r="AC91" s="56"/>
      <c r="AD91" s="56"/>
      <c r="AE91" s="57"/>
      <c r="AF91" s="57"/>
      <c r="AG91" s="57"/>
      <c r="AH91" s="57">
        <v>105</v>
      </c>
      <c r="AI91" s="55"/>
      <c r="AJ91" s="55"/>
      <c r="AK91" s="55"/>
      <c r="AL91" s="55">
        <v>21</v>
      </c>
      <c r="AM91" s="55">
        <v>105</v>
      </c>
      <c r="AN91" s="55">
        <v>21</v>
      </c>
      <c r="AO91" s="58" t="s">
        <v>23</v>
      </c>
      <c r="AP91" s="58" t="s">
        <v>23</v>
      </c>
      <c r="AQ91" s="58" t="s">
        <v>23</v>
      </c>
      <c r="AR91" s="58">
        <v>5.017</v>
      </c>
      <c r="AS91" s="39"/>
    </row>
    <row r="92" spans="1:45" ht="84">
      <c r="A92" s="50">
        <v>41</v>
      </c>
      <c r="B92" s="51" t="s">
        <v>172</v>
      </c>
      <c r="C92" s="52">
        <v>0.48</v>
      </c>
      <c r="D92" s="53">
        <v>95.17</v>
      </c>
      <c r="E92" s="53"/>
      <c r="F92" s="53" t="s">
        <v>173</v>
      </c>
      <c r="G92" s="53">
        <v>46</v>
      </c>
      <c r="H92" s="53"/>
      <c r="I92" s="53" t="s">
        <v>187</v>
      </c>
      <c r="J92" s="53">
        <v>22.32</v>
      </c>
      <c r="K92" s="54" t="s">
        <v>175</v>
      </c>
      <c r="L92" s="53">
        <v>390</v>
      </c>
      <c r="M92" s="53"/>
      <c r="N92" s="53" t="s">
        <v>188</v>
      </c>
      <c r="O92" s="55">
        <f>0+4</f>
        <v>4</v>
      </c>
      <c r="P92" s="56" t="s">
        <v>61</v>
      </c>
      <c r="Q92" s="55">
        <f>0+89</f>
        <v>89</v>
      </c>
      <c r="R92" s="55">
        <v>46</v>
      </c>
      <c r="S92" s="55">
        <v>390</v>
      </c>
      <c r="T92" s="56"/>
      <c r="U92" s="56"/>
      <c r="V92" s="55"/>
      <c r="W92" s="55"/>
      <c r="X92" s="56">
        <v>566</v>
      </c>
      <c r="Y92" s="56"/>
      <c r="Z92" s="56"/>
      <c r="AA92" s="56"/>
      <c r="AB92" s="56"/>
      <c r="AC92" s="56"/>
      <c r="AD92" s="56"/>
      <c r="AE92" s="57"/>
      <c r="AF92" s="57">
        <v>390</v>
      </c>
      <c r="AG92" s="57">
        <v>89</v>
      </c>
      <c r="AH92" s="57"/>
      <c r="AI92" s="55"/>
      <c r="AJ92" s="55">
        <v>46</v>
      </c>
      <c r="AK92" s="55">
        <v>4</v>
      </c>
      <c r="AL92" s="55"/>
      <c r="AM92" s="55">
        <v>390</v>
      </c>
      <c r="AN92" s="55">
        <v>46</v>
      </c>
      <c r="AO92" s="58">
        <v>22.32</v>
      </c>
      <c r="AP92" s="58">
        <v>8.48</v>
      </c>
      <c r="AQ92" s="58">
        <v>22.32</v>
      </c>
      <c r="AR92" s="58" t="s">
        <v>23</v>
      </c>
      <c r="AS92" s="39"/>
    </row>
    <row r="93" spans="1:45" ht="12.75">
      <c r="A93" s="59" t="s">
        <v>23</v>
      </c>
      <c r="B93" s="60" t="s">
        <v>62</v>
      </c>
      <c r="C93" s="61" t="s">
        <v>23</v>
      </c>
      <c r="D93" s="62"/>
      <c r="E93" s="62"/>
      <c r="F93" s="62"/>
      <c r="G93" s="62">
        <v>56</v>
      </c>
      <c r="H93" s="62"/>
      <c r="I93" s="62"/>
      <c r="J93" s="62"/>
      <c r="K93" s="63"/>
      <c r="L93" s="62">
        <v>566</v>
      </c>
      <c r="M93" s="62"/>
      <c r="N93" s="62"/>
      <c r="O93" s="64"/>
      <c r="P93" s="65"/>
      <c r="Q93" s="64"/>
      <c r="R93" s="64"/>
      <c r="S93" s="64"/>
      <c r="T93" s="65" t="s">
        <v>62</v>
      </c>
      <c r="U93" s="65"/>
      <c r="V93" s="64">
        <v>566</v>
      </c>
      <c r="W93" s="64"/>
      <c r="X93" s="65"/>
      <c r="Y93" s="65">
        <v>56</v>
      </c>
      <c r="Z93" s="65"/>
      <c r="AA93" s="65"/>
      <c r="AB93" s="65"/>
      <c r="AC93" s="65"/>
      <c r="AD93" s="65"/>
      <c r="AE93" s="66"/>
      <c r="AF93" s="66"/>
      <c r="AG93" s="66"/>
      <c r="AH93" s="66"/>
      <c r="AI93" s="64"/>
      <c r="AJ93" s="64"/>
      <c r="AK93" s="64"/>
      <c r="AL93" s="64"/>
      <c r="AM93" s="64"/>
      <c r="AN93" s="64"/>
      <c r="AO93" s="67" t="s">
        <v>23</v>
      </c>
      <c r="AP93" s="67" t="s">
        <v>23</v>
      </c>
      <c r="AQ93" s="67" t="s">
        <v>23</v>
      </c>
      <c r="AR93" s="67" t="s">
        <v>23</v>
      </c>
      <c r="AS93" s="39"/>
    </row>
    <row r="94" spans="1:45" ht="96">
      <c r="A94" s="50">
        <v>42</v>
      </c>
      <c r="B94" s="51" t="s">
        <v>177</v>
      </c>
      <c r="C94" s="52">
        <v>0.48</v>
      </c>
      <c r="D94" s="53">
        <v>58.51</v>
      </c>
      <c r="E94" s="53"/>
      <c r="F94" s="53" t="s">
        <v>80</v>
      </c>
      <c r="G94" s="53">
        <v>28</v>
      </c>
      <c r="H94" s="53"/>
      <c r="I94" s="53" t="s">
        <v>189</v>
      </c>
      <c r="J94" s="53">
        <v>22.32</v>
      </c>
      <c r="K94" s="54" t="s">
        <v>82</v>
      </c>
      <c r="L94" s="53">
        <v>248</v>
      </c>
      <c r="M94" s="53"/>
      <c r="N94" s="53" t="s">
        <v>190</v>
      </c>
      <c r="O94" s="55">
        <f>0+4</f>
        <v>4</v>
      </c>
      <c r="P94" s="56" t="s">
        <v>61</v>
      </c>
      <c r="Q94" s="55">
        <f>0+89</f>
        <v>89</v>
      </c>
      <c r="R94" s="55">
        <v>28</v>
      </c>
      <c r="S94" s="55">
        <v>248</v>
      </c>
      <c r="T94" s="56"/>
      <c r="U94" s="56"/>
      <c r="V94" s="55"/>
      <c r="W94" s="55"/>
      <c r="X94" s="56">
        <v>424</v>
      </c>
      <c r="Y94" s="56"/>
      <c r="Z94" s="56"/>
      <c r="AA94" s="56"/>
      <c r="AB94" s="56"/>
      <c r="AC94" s="56"/>
      <c r="AD94" s="56"/>
      <c r="AE94" s="57"/>
      <c r="AF94" s="57">
        <v>248</v>
      </c>
      <c r="AG94" s="57">
        <v>89</v>
      </c>
      <c r="AH94" s="57"/>
      <c r="AI94" s="55"/>
      <c r="AJ94" s="55">
        <v>28</v>
      </c>
      <c r="AK94" s="55">
        <v>4</v>
      </c>
      <c r="AL94" s="55"/>
      <c r="AM94" s="55">
        <v>248</v>
      </c>
      <c r="AN94" s="55">
        <v>28</v>
      </c>
      <c r="AO94" s="58">
        <v>22.32</v>
      </c>
      <c r="AP94" s="58">
        <v>8.87</v>
      </c>
      <c r="AQ94" s="58">
        <v>22.32</v>
      </c>
      <c r="AR94" s="58" t="s">
        <v>23</v>
      </c>
      <c r="AS94" s="39"/>
    </row>
    <row r="95" spans="1:45" ht="12.75">
      <c r="A95" s="59" t="s">
        <v>23</v>
      </c>
      <c r="B95" s="60" t="s">
        <v>62</v>
      </c>
      <c r="C95" s="61" t="s">
        <v>23</v>
      </c>
      <c r="D95" s="62"/>
      <c r="E95" s="62"/>
      <c r="F95" s="62"/>
      <c r="G95" s="62">
        <v>38</v>
      </c>
      <c r="H95" s="62"/>
      <c r="I95" s="62"/>
      <c r="J95" s="62"/>
      <c r="K95" s="63"/>
      <c r="L95" s="62">
        <v>424</v>
      </c>
      <c r="M95" s="62"/>
      <c r="N95" s="62"/>
      <c r="O95" s="64"/>
      <c r="P95" s="65"/>
      <c r="Q95" s="64"/>
      <c r="R95" s="64"/>
      <c r="S95" s="64"/>
      <c r="T95" s="65" t="s">
        <v>62</v>
      </c>
      <c r="U95" s="65"/>
      <c r="V95" s="64">
        <v>424</v>
      </c>
      <c r="W95" s="64"/>
      <c r="X95" s="65"/>
      <c r="Y95" s="65">
        <v>38</v>
      </c>
      <c r="Z95" s="65"/>
      <c r="AA95" s="65"/>
      <c r="AB95" s="65"/>
      <c r="AC95" s="65"/>
      <c r="AD95" s="65"/>
      <c r="AE95" s="66"/>
      <c r="AF95" s="66"/>
      <c r="AG95" s="66"/>
      <c r="AH95" s="66"/>
      <c r="AI95" s="64"/>
      <c r="AJ95" s="64"/>
      <c r="AK95" s="64"/>
      <c r="AL95" s="64"/>
      <c r="AM95" s="64"/>
      <c r="AN95" s="64"/>
      <c r="AO95" s="67" t="s">
        <v>23</v>
      </c>
      <c r="AP95" s="67" t="s">
        <v>23</v>
      </c>
      <c r="AQ95" s="67" t="s">
        <v>23</v>
      </c>
      <c r="AR95" s="67" t="s">
        <v>23</v>
      </c>
      <c r="AS95" s="39"/>
    </row>
    <row r="96" spans="1:45" ht="72">
      <c r="A96" s="50">
        <v>43</v>
      </c>
      <c r="B96" s="51" t="s">
        <v>180</v>
      </c>
      <c r="C96" s="52">
        <v>0.97</v>
      </c>
      <c r="D96" s="53">
        <v>7.09</v>
      </c>
      <c r="E96" s="53">
        <v>7.09</v>
      </c>
      <c r="F96" s="53"/>
      <c r="G96" s="53">
        <v>7</v>
      </c>
      <c r="H96" s="53">
        <v>7</v>
      </c>
      <c r="I96" s="53"/>
      <c r="J96" s="53">
        <v>22.32</v>
      </c>
      <c r="K96" s="54"/>
      <c r="L96" s="53">
        <v>156</v>
      </c>
      <c r="M96" s="53">
        <v>156</v>
      </c>
      <c r="N96" s="53"/>
      <c r="O96" s="55">
        <f>7+0</f>
        <v>7</v>
      </c>
      <c r="P96" s="56" t="s">
        <v>61</v>
      </c>
      <c r="Q96" s="55">
        <f>156+0</f>
        <v>156</v>
      </c>
      <c r="R96" s="55">
        <v>7</v>
      </c>
      <c r="S96" s="55">
        <v>156</v>
      </c>
      <c r="T96" s="56"/>
      <c r="U96" s="56"/>
      <c r="V96" s="55"/>
      <c r="W96" s="55"/>
      <c r="X96" s="56">
        <v>464</v>
      </c>
      <c r="Y96" s="56"/>
      <c r="Z96" s="56"/>
      <c r="AA96" s="56"/>
      <c r="AB96" s="56"/>
      <c r="AC96" s="56"/>
      <c r="AD96" s="56"/>
      <c r="AE96" s="57">
        <v>156</v>
      </c>
      <c r="AF96" s="57"/>
      <c r="AG96" s="57"/>
      <c r="AH96" s="57"/>
      <c r="AI96" s="55">
        <v>7</v>
      </c>
      <c r="AJ96" s="55"/>
      <c r="AK96" s="55"/>
      <c r="AL96" s="55"/>
      <c r="AM96" s="55">
        <v>156</v>
      </c>
      <c r="AN96" s="55">
        <v>7</v>
      </c>
      <c r="AO96" s="58">
        <v>22.32</v>
      </c>
      <c r="AP96" s="58" t="s">
        <v>23</v>
      </c>
      <c r="AQ96" s="58" t="s">
        <v>23</v>
      </c>
      <c r="AR96" s="58" t="s">
        <v>23</v>
      </c>
      <c r="AS96" s="39"/>
    </row>
    <row r="97" spans="1:45" ht="12.75">
      <c r="A97" s="59" t="s">
        <v>23</v>
      </c>
      <c r="B97" s="60" t="s">
        <v>62</v>
      </c>
      <c r="C97" s="61" t="s">
        <v>23</v>
      </c>
      <c r="D97" s="62"/>
      <c r="E97" s="62"/>
      <c r="F97" s="62"/>
      <c r="G97" s="62">
        <v>24</v>
      </c>
      <c r="H97" s="62"/>
      <c r="I97" s="62"/>
      <c r="J97" s="62"/>
      <c r="K97" s="63"/>
      <c r="L97" s="62">
        <v>464</v>
      </c>
      <c r="M97" s="62"/>
      <c r="N97" s="62"/>
      <c r="O97" s="64"/>
      <c r="P97" s="65"/>
      <c r="Q97" s="64"/>
      <c r="R97" s="64"/>
      <c r="S97" s="64"/>
      <c r="T97" s="65" t="s">
        <v>62</v>
      </c>
      <c r="U97" s="65"/>
      <c r="V97" s="64">
        <v>464</v>
      </c>
      <c r="W97" s="64"/>
      <c r="X97" s="65"/>
      <c r="Y97" s="65">
        <v>24</v>
      </c>
      <c r="Z97" s="65"/>
      <c r="AA97" s="65"/>
      <c r="AB97" s="65"/>
      <c r="AC97" s="65"/>
      <c r="AD97" s="65"/>
      <c r="AE97" s="66"/>
      <c r="AF97" s="66"/>
      <c r="AG97" s="66"/>
      <c r="AH97" s="66"/>
      <c r="AI97" s="64"/>
      <c r="AJ97" s="64"/>
      <c r="AK97" s="64"/>
      <c r="AL97" s="64"/>
      <c r="AM97" s="64"/>
      <c r="AN97" s="64"/>
      <c r="AO97" s="67" t="s">
        <v>23</v>
      </c>
      <c r="AP97" s="67" t="s">
        <v>23</v>
      </c>
      <c r="AQ97" s="67" t="s">
        <v>23</v>
      </c>
      <c r="AR97" s="67" t="s">
        <v>23</v>
      </c>
      <c r="AS97" s="39"/>
    </row>
    <row r="98" spans="1:45" ht="72">
      <c r="A98" s="50">
        <v>44</v>
      </c>
      <c r="B98" s="51" t="s">
        <v>181</v>
      </c>
      <c r="C98" s="52">
        <v>0.48</v>
      </c>
      <c r="D98" s="53">
        <v>8</v>
      </c>
      <c r="E98" s="53">
        <v>8</v>
      </c>
      <c r="F98" s="53"/>
      <c r="G98" s="53">
        <v>4</v>
      </c>
      <c r="H98" s="53">
        <v>4</v>
      </c>
      <c r="I98" s="53"/>
      <c r="J98" s="53">
        <v>22.32</v>
      </c>
      <c r="K98" s="54"/>
      <c r="L98" s="53">
        <v>89</v>
      </c>
      <c r="M98" s="53">
        <v>89</v>
      </c>
      <c r="N98" s="53"/>
      <c r="O98" s="55">
        <f>4+0</f>
        <v>4</v>
      </c>
      <c r="P98" s="56" t="s">
        <v>61</v>
      </c>
      <c r="Q98" s="55">
        <f>89+0</f>
        <v>89</v>
      </c>
      <c r="R98" s="55">
        <v>4</v>
      </c>
      <c r="S98" s="55">
        <v>89</v>
      </c>
      <c r="T98" s="56"/>
      <c r="U98" s="56"/>
      <c r="V98" s="55"/>
      <c r="W98" s="55"/>
      <c r="X98" s="56">
        <v>265</v>
      </c>
      <c r="Y98" s="56"/>
      <c r="Z98" s="56"/>
      <c r="AA98" s="56"/>
      <c r="AB98" s="56"/>
      <c r="AC98" s="56"/>
      <c r="AD98" s="56"/>
      <c r="AE98" s="57">
        <v>89</v>
      </c>
      <c r="AF98" s="57"/>
      <c r="AG98" s="57"/>
      <c r="AH98" s="57"/>
      <c r="AI98" s="55">
        <v>4</v>
      </c>
      <c r="AJ98" s="55"/>
      <c r="AK98" s="55"/>
      <c r="AL98" s="55"/>
      <c r="AM98" s="55">
        <v>89</v>
      </c>
      <c r="AN98" s="55">
        <v>4</v>
      </c>
      <c r="AO98" s="58">
        <v>22.32</v>
      </c>
      <c r="AP98" s="58" t="s">
        <v>23</v>
      </c>
      <c r="AQ98" s="58" t="s">
        <v>23</v>
      </c>
      <c r="AR98" s="58" t="s">
        <v>23</v>
      </c>
      <c r="AS98" s="39"/>
    </row>
    <row r="99" spans="1:45" ht="12.75">
      <c r="A99" s="59" t="s">
        <v>23</v>
      </c>
      <c r="B99" s="60" t="s">
        <v>62</v>
      </c>
      <c r="C99" s="61" t="s">
        <v>23</v>
      </c>
      <c r="D99" s="62"/>
      <c r="E99" s="62"/>
      <c r="F99" s="62"/>
      <c r="G99" s="62">
        <v>14</v>
      </c>
      <c r="H99" s="62"/>
      <c r="I99" s="62"/>
      <c r="J99" s="62"/>
      <c r="K99" s="63"/>
      <c r="L99" s="62">
        <v>265</v>
      </c>
      <c r="M99" s="62"/>
      <c r="N99" s="62"/>
      <c r="O99" s="64"/>
      <c r="P99" s="65"/>
      <c r="Q99" s="64"/>
      <c r="R99" s="64"/>
      <c r="S99" s="64"/>
      <c r="T99" s="65" t="s">
        <v>62</v>
      </c>
      <c r="U99" s="65"/>
      <c r="V99" s="64">
        <v>265</v>
      </c>
      <c r="W99" s="64"/>
      <c r="X99" s="65"/>
      <c r="Y99" s="65">
        <v>14</v>
      </c>
      <c r="Z99" s="65"/>
      <c r="AA99" s="65"/>
      <c r="AB99" s="65"/>
      <c r="AC99" s="65"/>
      <c r="AD99" s="65"/>
      <c r="AE99" s="66"/>
      <c r="AF99" s="66"/>
      <c r="AG99" s="66"/>
      <c r="AH99" s="66"/>
      <c r="AI99" s="64"/>
      <c r="AJ99" s="64"/>
      <c r="AK99" s="64"/>
      <c r="AL99" s="64"/>
      <c r="AM99" s="64"/>
      <c r="AN99" s="64"/>
      <c r="AO99" s="67" t="s">
        <v>23</v>
      </c>
      <c r="AP99" s="67" t="s">
        <v>23</v>
      </c>
      <c r="AQ99" s="67" t="s">
        <v>23</v>
      </c>
      <c r="AR99" s="67" t="s">
        <v>23</v>
      </c>
      <c r="AS99" s="39"/>
    </row>
    <row r="100" spans="1:45" ht="38.25">
      <c r="A100" s="83" t="s">
        <v>191</v>
      </c>
      <c r="B100" s="83"/>
      <c r="C100" s="83"/>
      <c r="D100" s="83"/>
      <c r="E100" s="83"/>
      <c r="F100" s="83"/>
      <c r="G100" s="68" t="s">
        <v>192</v>
      </c>
      <c r="H100" s="68" t="s">
        <v>192</v>
      </c>
      <c r="I100" s="68" t="s">
        <v>192</v>
      </c>
      <c r="J100" s="68"/>
      <c r="K100" s="68"/>
      <c r="L100" s="68">
        <v>45419</v>
      </c>
      <c r="M100" s="68" t="s">
        <v>193</v>
      </c>
      <c r="N100" s="68" t="s">
        <v>194</v>
      </c>
      <c r="O100" s="68" t="s">
        <v>192</v>
      </c>
      <c r="P100" s="68" t="s">
        <v>192</v>
      </c>
      <c r="Q100" s="68" t="s">
        <v>192</v>
      </c>
      <c r="R100" s="68" t="s">
        <v>192</v>
      </c>
      <c r="S100" s="68" t="s">
        <v>192</v>
      </c>
      <c r="T100" s="68" t="s">
        <v>192</v>
      </c>
      <c r="U100" s="68" t="s">
        <v>192</v>
      </c>
      <c r="V100" s="68" t="s">
        <v>192</v>
      </c>
      <c r="W100" s="68" t="s">
        <v>192</v>
      </c>
      <c r="X100" s="68" t="s">
        <v>192</v>
      </c>
      <c r="Y100" s="68" t="s">
        <v>192</v>
      </c>
      <c r="Z100" s="68" t="s">
        <v>192</v>
      </c>
      <c r="AA100" s="68" t="s">
        <v>192</v>
      </c>
      <c r="AB100" s="68" t="s">
        <v>192</v>
      </c>
      <c r="AC100" s="68" t="s">
        <v>192</v>
      </c>
      <c r="AD100" s="68" t="s">
        <v>192</v>
      </c>
      <c r="AE100" s="68" t="s">
        <v>192</v>
      </c>
      <c r="AF100" s="68" t="s">
        <v>192</v>
      </c>
      <c r="AG100" s="68" t="s">
        <v>192</v>
      </c>
      <c r="AH100" s="68" t="s">
        <v>192</v>
      </c>
      <c r="AI100" s="68" t="s">
        <v>192</v>
      </c>
      <c r="AJ100" s="68" t="s">
        <v>192</v>
      </c>
      <c r="AK100" s="68" t="s">
        <v>192</v>
      </c>
      <c r="AL100" s="68" t="s">
        <v>192</v>
      </c>
      <c r="AM100" s="68"/>
      <c r="AN100" s="68"/>
      <c r="AO100" s="68" t="s">
        <v>192</v>
      </c>
      <c r="AP100" s="68" t="s">
        <v>192</v>
      </c>
      <c r="AQ100" s="68" t="s">
        <v>192</v>
      </c>
      <c r="AR100" s="68" t="s">
        <v>192</v>
      </c>
      <c r="AS100" s="39"/>
    </row>
    <row r="101" spans="1:45" ht="38.25">
      <c r="A101" s="83" t="s">
        <v>195</v>
      </c>
      <c r="B101" s="83"/>
      <c r="C101" s="83"/>
      <c r="D101" s="83"/>
      <c r="E101" s="83"/>
      <c r="F101" s="83"/>
      <c r="G101" s="68" t="s">
        <v>192</v>
      </c>
      <c r="H101" s="68" t="s">
        <v>192</v>
      </c>
      <c r="I101" s="68" t="s">
        <v>192</v>
      </c>
      <c r="J101" s="68"/>
      <c r="K101" s="68"/>
      <c r="L101" s="68">
        <v>292191</v>
      </c>
      <c r="M101" s="68" t="s">
        <v>196</v>
      </c>
      <c r="N101" s="68" t="s">
        <v>197</v>
      </c>
      <c r="O101" s="68" t="s">
        <v>192</v>
      </c>
      <c r="P101" s="68" t="s">
        <v>192</v>
      </c>
      <c r="Q101" s="68" t="s">
        <v>192</v>
      </c>
      <c r="R101" s="68" t="s">
        <v>192</v>
      </c>
      <c r="S101" s="68" t="s">
        <v>192</v>
      </c>
      <c r="T101" s="68" t="s">
        <v>192</v>
      </c>
      <c r="U101" s="68" t="s">
        <v>192</v>
      </c>
      <c r="V101" s="68" t="s">
        <v>192</v>
      </c>
      <c r="W101" s="68" t="s">
        <v>192</v>
      </c>
      <c r="X101" s="68" t="s">
        <v>192</v>
      </c>
      <c r="Y101" s="68" t="s">
        <v>192</v>
      </c>
      <c r="Z101" s="68" t="s">
        <v>192</v>
      </c>
      <c r="AA101" s="68" t="s">
        <v>192</v>
      </c>
      <c r="AB101" s="68" t="s">
        <v>192</v>
      </c>
      <c r="AC101" s="68" t="s">
        <v>192</v>
      </c>
      <c r="AD101" s="68" t="s">
        <v>192</v>
      </c>
      <c r="AE101" s="68" t="s">
        <v>192</v>
      </c>
      <c r="AF101" s="68" t="s">
        <v>192</v>
      </c>
      <c r="AG101" s="68" t="s">
        <v>192</v>
      </c>
      <c r="AH101" s="68" t="s">
        <v>192</v>
      </c>
      <c r="AI101" s="68" t="s">
        <v>192</v>
      </c>
      <c r="AJ101" s="68" t="s">
        <v>192</v>
      </c>
      <c r="AK101" s="68" t="s">
        <v>192</v>
      </c>
      <c r="AL101" s="68" t="s">
        <v>192</v>
      </c>
      <c r="AM101" s="68"/>
      <c r="AN101" s="68"/>
      <c r="AO101" s="68" t="s">
        <v>192</v>
      </c>
      <c r="AP101" s="68" t="s">
        <v>192</v>
      </c>
      <c r="AQ101" s="68" t="s">
        <v>192</v>
      </c>
      <c r="AR101" s="68" t="s">
        <v>192</v>
      </c>
      <c r="AS101" s="39"/>
    </row>
    <row r="102" spans="1:45" ht="12.75">
      <c r="A102" s="83" t="s">
        <v>198</v>
      </c>
      <c r="B102" s="83"/>
      <c r="C102" s="83"/>
      <c r="D102" s="83"/>
      <c r="E102" s="83"/>
      <c r="F102" s="83"/>
      <c r="G102" s="68" t="s">
        <v>192</v>
      </c>
      <c r="H102" s="68" t="s">
        <v>192</v>
      </c>
      <c r="I102" s="68" t="s">
        <v>192</v>
      </c>
      <c r="J102" s="68"/>
      <c r="K102" s="68"/>
      <c r="L102" s="68">
        <v>62538</v>
      </c>
      <c r="M102" s="68"/>
      <c r="N102" s="68"/>
      <c r="O102" s="68" t="s">
        <v>192</v>
      </c>
      <c r="P102" s="68" t="s">
        <v>192</v>
      </c>
      <c r="Q102" s="68" t="s">
        <v>192</v>
      </c>
      <c r="R102" s="68" t="s">
        <v>192</v>
      </c>
      <c r="S102" s="68" t="s">
        <v>192</v>
      </c>
      <c r="T102" s="68" t="s">
        <v>192</v>
      </c>
      <c r="U102" s="68" t="s">
        <v>192</v>
      </c>
      <c r="V102" s="68" t="s">
        <v>192</v>
      </c>
      <c r="W102" s="68" t="s">
        <v>192</v>
      </c>
      <c r="X102" s="68" t="s">
        <v>192</v>
      </c>
      <c r="Y102" s="68" t="s">
        <v>192</v>
      </c>
      <c r="Z102" s="68" t="s">
        <v>192</v>
      </c>
      <c r="AA102" s="68" t="s">
        <v>192</v>
      </c>
      <c r="AB102" s="68" t="s">
        <v>192</v>
      </c>
      <c r="AC102" s="68" t="s">
        <v>192</v>
      </c>
      <c r="AD102" s="68" t="s">
        <v>192</v>
      </c>
      <c r="AE102" s="68" t="s">
        <v>192</v>
      </c>
      <c r="AF102" s="68" t="s">
        <v>192</v>
      </c>
      <c r="AG102" s="68" t="s">
        <v>192</v>
      </c>
      <c r="AH102" s="68" t="s">
        <v>192</v>
      </c>
      <c r="AI102" s="68" t="s">
        <v>192</v>
      </c>
      <c r="AJ102" s="68" t="s">
        <v>192</v>
      </c>
      <c r="AK102" s="68" t="s">
        <v>192</v>
      </c>
      <c r="AL102" s="68" t="s">
        <v>192</v>
      </c>
      <c r="AM102" s="68"/>
      <c r="AN102" s="68"/>
      <c r="AO102" s="68" t="s">
        <v>192</v>
      </c>
      <c r="AP102" s="68" t="s">
        <v>192</v>
      </c>
      <c r="AQ102" s="68" t="s">
        <v>192</v>
      </c>
      <c r="AR102" s="68" t="s">
        <v>192</v>
      </c>
      <c r="AS102" s="39"/>
    </row>
    <row r="103" spans="1:45" ht="12.75">
      <c r="A103" s="83" t="s">
        <v>199</v>
      </c>
      <c r="B103" s="83"/>
      <c r="C103" s="83"/>
      <c r="D103" s="83"/>
      <c r="E103" s="83"/>
      <c r="F103" s="83"/>
      <c r="G103" s="68" t="s">
        <v>192</v>
      </c>
      <c r="H103" s="68" t="s">
        <v>192</v>
      </c>
      <c r="I103" s="68" t="s">
        <v>192</v>
      </c>
      <c r="J103" s="68"/>
      <c r="K103" s="68"/>
      <c r="L103" s="68">
        <v>39280</v>
      </c>
      <c r="M103" s="68"/>
      <c r="N103" s="68"/>
      <c r="O103" s="68" t="s">
        <v>192</v>
      </c>
      <c r="P103" s="68" t="s">
        <v>192</v>
      </c>
      <c r="Q103" s="68" t="s">
        <v>192</v>
      </c>
      <c r="R103" s="68" t="s">
        <v>192</v>
      </c>
      <c r="S103" s="68" t="s">
        <v>192</v>
      </c>
      <c r="T103" s="68" t="s">
        <v>192</v>
      </c>
      <c r="U103" s="68" t="s">
        <v>192</v>
      </c>
      <c r="V103" s="68" t="s">
        <v>192</v>
      </c>
      <c r="W103" s="68" t="s">
        <v>192</v>
      </c>
      <c r="X103" s="68" t="s">
        <v>192</v>
      </c>
      <c r="Y103" s="68" t="s">
        <v>192</v>
      </c>
      <c r="Z103" s="68" t="s">
        <v>192</v>
      </c>
      <c r="AA103" s="68" t="s">
        <v>192</v>
      </c>
      <c r="AB103" s="68" t="s">
        <v>192</v>
      </c>
      <c r="AC103" s="68" t="s">
        <v>192</v>
      </c>
      <c r="AD103" s="68" t="s">
        <v>192</v>
      </c>
      <c r="AE103" s="68" t="s">
        <v>192</v>
      </c>
      <c r="AF103" s="68" t="s">
        <v>192</v>
      </c>
      <c r="AG103" s="68" t="s">
        <v>192</v>
      </c>
      <c r="AH103" s="68" t="s">
        <v>192</v>
      </c>
      <c r="AI103" s="68" t="s">
        <v>192</v>
      </c>
      <c r="AJ103" s="68" t="s">
        <v>192</v>
      </c>
      <c r="AK103" s="68" t="s">
        <v>192</v>
      </c>
      <c r="AL103" s="68" t="s">
        <v>192</v>
      </c>
      <c r="AM103" s="68"/>
      <c r="AN103" s="68"/>
      <c r="AO103" s="68" t="s">
        <v>192</v>
      </c>
      <c r="AP103" s="68" t="s">
        <v>192</v>
      </c>
      <c r="AQ103" s="68" t="s">
        <v>192</v>
      </c>
      <c r="AR103" s="68" t="s">
        <v>192</v>
      </c>
      <c r="AS103" s="39"/>
    </row>
    <row r="104" spans="1:45" ht="12.75">
      <c r="A104" s="82" t="s">
        <v>200</v>
      </c>
      <c r="B104" s="82"/>
      <c r="C104" s="82"/>
      <c r="D104" s="82"/>
      <c r="E104" s="82"/>
      <c r="F104" s="82"/>
      <c r="G104" s="69" t="s">
        <v>192</v>
      </c>
      <c r="H104" s="69" t="s">
        <v>192</v>
      </c>
      <c r="I104" s="69" t="s">
        <v>192</v>
      </c>
      <c r="J104" s="69"/>
      <c r="K104" s="69"/>
      <c r="L104" s="69"/>
      <c r="M104" s="69"/>
      <c r="N104" s="69"/>
      <c r="O104" s="69" t="s">
        <v>192</v>
      </c>
      <c r="P104" s="69" t="s">
        <v>192</v>
      </c>
      <c r="Q104" s="69" t="s">
        <v>192</v>
      </c>
      <c r="R104" s="69" t="s">
        <v>192</v>
      </c>
      <c r="S104" s="69" t="s">
        <v>192</v>
      </c>
      <c r="T104" s="69" t="s">
        <v>192</v>
      </c>
      <c r="U104" s="69" t="s">
        <v>192</v>
      </c>
      <c r="V104" s="69" t="s">
        <v>192</v>
      </c>
      <c r="W104" s="69" t="s">
        <v>192</v>
      </c>
      <c r="X104" s="69" t="s">
        <v>192</v>
      </c>
      <c r="Y104" s="69" t="s">
        <v>192</v>
      </c>
      <c r="Z104" s="69" t="s">
        <v>192</v>
      </c>
      <c r="AA104" s="69" t="s">
        <v>192</v>
      </c>
      <c r="AB104" s="69" t="s">
        <v>192</v>
      </c>
      <c r="AC104" s="69" t="s">
        <v>192</v>
      </c>
      <c r="AD104" s="69" t="s">
        <v>192</v>
      </c>
      <c r="AE104" s="69" t="s">
        <v>192</v>
      </c>
      <c r="AF104" s="69" t="s">
        <v>192</v>
      </c>
      <c r="AG104" s="69" t="s">
        <v>192</v>
      </c>
      <c r="AH104" s="69" t="s">
        <v>192</v>
      </c>
      <c r="AI104" s="69" t="s">
        <v>192</v>
      </c>
      <c r="AJ104" s="69" t="s">
        <v>192</v>
      </c>
      <c r="AK104" s="69" t="s">
        <v>192</v>
      </c>
      <c r="AL104" s="69" t="s">
        <v>192</v>
      </c>
      <c r="AM104" s="69"/>
      <c r="AN104" s="69"/>
      <c r="AO104" s="69" t="s">
        <v>192</v>
      </c>
      <c r="AP104" s="69" t="s">
        <v>192</v>
      </c>
      <c r="AQ104" s="69" t="s">
        <v>192</v>
      </c>
      <c r="AR104" s="69" t="s">
        <v>192</v>
      </c>
      <c r="AS104" s="39"/>
    </row>
    <row r="105" spans="1:45" ht="12.75">
      <c r="A105" s="83" t="s">
        <v>201</v>
      </c>
      <c r="B105" s="83"/>
      <c r="C105" s="83"/>
      <c r="D105" s="83"/>
      <c r="E105" s="83"/>
      <c r="F105" s="83"/>
      <c r="G105" s="68" t="s">
        <v>192</v>
      </c>
      <c r="H105" s="68" t="s">
        <v>192</v>
      </c>
      <c r="I105" s="68" t="s">
        <v>192</v>
      </c>
      <c r="J105" s="68"/>
      <c r="K105" s="68"/>
      <c r="L105" s="68">
        <v>394009</v>
      </c>
      <c r="M105" s="68"/>
      <c r="N105" s="68"/>
      <c r="O105" s="68" t="s">
        <v>192</v>
      </c>
      <c r="P105" s="68" t="s">
        <v>192</v>
      </c>
      <c r="Q105" s="68" t="s">
        <v>192</v>
      </c>
      <c r="R105" s="68" t="s">
        <v>192</v>
      </c>
      <c r="S105" s="68" t="s">
        <v>192</v>
      </c>
      <c r="T105" s="68" t="s">
        <v>192</v>
      </c>
      <c r="U105" s="68" t="s">
        <v>192</v>
      </c>
      <c r="V105" s="68" t="s">
        <v>192</v>
      </c>
      <c r="W105" s="68" t="s">
        <v>192</v>
      </c>
      <c r="X105" s="68" t="s">
        <v>192</v>
      </c>
      <c r="Y105" s="68" t="s">
        <v>192</v>
      </c>
      <c r="Z105" s="68" t="s">
        <v>192</v>
      </c>
      <c r="AA105" s="68" t="s">
        <v>192</v>
      </c>
      <c r="AB105" s="68" t="s">
        <v>192</v>
      </c>
      <c r="AC105" s="68" t="s">
        <v>192</v>
      </c>
      <c r="AD105" s="68" t="s">
        <v>192</v>
      </c>
      <c r="AE105" s="68" t="s">
        <v>192</v>
      </c>
      <c r="AF105" s="68" t="s">
        <v>192</v>
      </c>
      <c r="AG105" s="68" t="s">
        <v>192</v>
      </c>
      <c r="AH105" s="68" t="s">
        <v>192</v>
      </c>
      <c r="AI105" s="68" t="s">
        <v>192</v>
      </c>
      <c r="AJ105" s="68" t="s">
        <v>192</v>
      </c>
      <c r="AK105" s="68" t="s">
        <v>192</v>
      </c>
      <c r="AL105" s="68" t="s">
        <v>192</v>
      </c>
      <c r="AM105" s="68"/>
      <c r="AN105" s="68"/>
      <c r="AO105" s="68" t="s">
        <v>192</v>
      </c>
      <c r="AP105" s="68" t="s">
        <v>192</v>
      </c>
      <c r="AQ105" s="68" t="s">
        <v>192</v>
      </c>
      <c r="AR105" s="68" t="s">
        <v>192</v>
      </c>
      <c r="AS105" s="39"/>
    </row>
    <row r="106" spans="1:45" ht="12.75">
      <c r="A106" s="83" t="s">
        <v>202</v>
      </c>
      <c r="B106" s="83"/>
      <c r="C106" s="83"/>
      <c r="D106" s="83"/>
      <c r="E106" s="83"/>
      <c r="F106" s="83"/>
      <c r="G106" s="68" t="s">
        <v>192</v>
      </c>
      <c r="H106" s="68" t="s">
        <v>192</v>
      </c>
      <c r="I106" s="68" t="s">
        <v>192</v>
      </c>
      <c r="J106" s="68"/>
      <c r="K106" s="68"/>
      <c r="L106" s="68">
        <v>394009</v>
      </c>
      <c r="M106" s="68"/>
      <c r="N106" s="68"/>
      <c r="O106" s="68" t="s">
        <v>192</v>
      </c>
      <c r="P106" s="68" t="s">
        <v>192</v>
      </c>
      <c r="Q106" s="68" t="s">
        <v>192</v>
      </c>
      <c r="R106" s="68" t="s">
        <v>192</v>
      </c>
      <c r="S106" s="68" t="s">
        <v>192</v>
      </c>
      <c r="T106" s="68" t="s">
        <v>192</v>
      </c>
      <c r="U106" s="68" t="s">
        <v>192</v>
      </c>
      <c r="V106" s="68" t="s">
        <v>192</v>
      </c>
      <c r="W106" s="68" t="s">
        <v>192</v>
      </c>
      <c r="X106" s="68" t="s">
        <v>192</v>
      </c>
      <c r="Y106" s="68" t="s">
        <v>192</v>
      </c>
      <c r="Z106" s="68" t="s">
        <v>192</v>
      </c>
      <c r="AA106" s="68" t="s">
        <v>192</v>
      </c>
      <c r="AB106" s="68" t="s">
        <v>192</v>
      </c>
      <c r="AC106" s="68" t="s">
        <v>192</v>
      </c>
      <c r="AD106" s="68" t="s">
        <v>192</v>
      </c>
      <c r="AE106" s="68" t="s">
        <v>192</v>
      </c>
      <c r="AF106" s="68" t="s">
        <v>192</v>
      </c>
      <c r="AG106" s="68" t="s">
        <v>192</v>
      </c>
      <c r="AH106" s="68" t="s">
        <v>192</v>
      </c>
      <c r="AI106" s="68" t="s">
        <v>192</v>
      </c>
      <c r="AJ106" s="68" t="s">
        <v>192</v>
      </c>
      <c r="AK106" s="68" t="s">
        <v>192</v>
      </c>
      <c r="AL106" s="68" t="s">
        <v>192</v>
      </c>
      <c r="AM106" s="68"/>
      <c r="AN106" s="68"/>
      <c r="AO106" s="68" t="s">
        <v>192</v>
      </c>
      <c r="AP106" s="68" t="s">
        <v>192</v>
      </c>
      <c r="AQ106" s="68" t="s">
        <v>192</v>
      </c>
      <c r="AR106" s="68" t="s">
        <v>192</v>
      </c>
      <c r="AS106" s="39"/>
    </row>
    <row r="107" spans="1:45" ht="12.75">
      <c r="A107" s="83" t="s">
        <v>203</v>
      </c>
      <c r="B107" s="83"/>
      <c r="C107" s="83"/>
      <c r="D107" s="83"/>
      <c r="E107" s="83"/>
      <c r="F107" s="83"/>
      <c r="G107" s="68" t="s">
        <v>192</v>
      </c>
      <c r="H107" s="68" t="s">
        <v>192</v>
      </c>
      <c r="I107" s="68" t="s">
        <v>192</v>
      </c>
      <c r="J107" s="68"/>
      <c r="K107" s="68"/>
      <c r="L107" s="68"/>
      <c r="M107" s="68"/>
      <c r="N107" s="68"/>
      <c r="O107" s="68" t="s">
        <v>192</v>
      </c>
      <c r="P107" s="68" t="s">
        <v>192</v>
      </c>
      <c r="Q107" s="68" t="s">
        <v>192</v>
      </c>
      <c r="R107" s="68" t="s">
        <v>192</v>
      </c>
      <c r="S107" s="68" t="s">
        <v>192</v>
      </c>
      <c r="T107" s="68" t="s">
        <v>192</v>
      </c>
      <c r="U107" s="68" t="s">
        <v>192</v>
      </c>
      <c r="V107" s="68" t="s">
        <v>192</v>
      </c>
      <c r="W107" s="68" t="s">
        <v>192</v>
      </c>
      <c r="X107" s="68" t="s">
        <v>192</v>
      </c>
      <c r="Y107" s="68" t="s">
        <v>192</v>
      </c>
      <c r="Z107" s="68" t="s">
        <v>192</v>
      </c>
      <c r="AA107" s="68" t="s">
        <v>192</v>
      </c>
      <c r="AB107" s="68" t="s">
        <v>192</v>
      </c>
      <c r="AC107" s="68" t="s">
        <v>192</v>
      </c>
      <c r="AD107" s="68" t="s">
        <v>192</v>
      </c>
      <c r="AE107" s="68" t="s">
        <v>192</v>
      </c>
      <c r="AF107" s="68" t="s">
        <v>192</v>
      </c>
      <c r="AG107" s="68" t="s">
        <v>192</v>
      </c>
      <c r="AH107" s="68" t="s">
        <v>192</v>
      </c>
      <c r="AI107" s="68" t="s">
        <v>192</v>
      </c>
      <c r="AJ107" s="68" t="s">
        <v>192</v>
      </c>
      <c r="AK107" s="68" t="s">
        <v>192</v>
      </c>
      <c r="AL107" s="68" t="s">
        <v>192</v>
      </c>
      <c r="AM107" s="68"/>
      <c r="AN107" s="68"/>
      <c r="AO107" s="68" t="s">
        <v>192</v>
      </c>
      <c r="AP107" s="68" t="s">
        <v>192</v>
      </c>
      <c r="AQ107" s="68" t="s">
        <v>192</v>
      </c>
      <c r="AR107" s="68" t="s">
        <v>192</v>
      </c>
      <c r="AS107" s="39"/>
    </row>
    <row r="108" spans="1:45" ht="12.75">
      <c r="A108" s="83" t="s">
        <v>204</v>
      </c>
      <c r="B108" s="83"/>
      <c r="C108" s="83"/>
      <c r="D108" s="83"/>
      <c r="E108" s="83"/>
      <c r="F108" s="83"/>
      <c r="G108" s="68" t="s">
        <v>192</v>
      </c>
      <c r="H108" s="68" t="s">
        <v>192</v>
      </c>
      <c r="I108" s="68" t="s">
        <v>192</v>
      </c>
      <c r="J108" s="68"/>
      <c r="K108" s="68"/>
      <c r="L108" s="68">
        <v>221896</v>
      </c>
      <c r="M108" s="68"/>
      <c r="N108" s="68"/>
      <c r="O108" s="68" t="s">
        <v>192</v>
      </c>
      <c r="P108" s="68" t="s">
        <v>192</v>
      </c>
      <c r="Q108" s="68" t="s">
        <v>192</v>
      </c>
      <c r="R108" s="68" t="s">
        <v>192</v>
      </c>
      <c r="S108" s="68" t="s">
        <v>192</v>
      </c>
      <c r="T108" s="68" t="s">
        <v>192</v>
      </c>
      <c r="U108" s="68" t="s">
        <v>192</v>
      </c>
      <c r="V108" s="68" t="s">
        <v>192</v>
      </c>
      <c r="W108" s="68" t="s">
        <v>192</v>
      </c>
      <c r="X108" s="68" t="s">
        <v>192</v>
      </c>
      <c r="Y108" s="68" t="s">
        <v>192</v>
      </c>
      <c r="Z108" s="68" t="s">
        <v>192</v>
      </c>
      <c r="AA108" s="68" t="s">
        <v>192</v>
      </c>
      <c r="AB108" s="68" t="s">
        <v>192</v>
      </c>
      <c r="AC108" s="68" t="s">
        <v>192</v>
      </c>
      <c r="AD108" s="68" t="s">
        <v>192</v>
      </c>
      <c r="AE108" s="68" t="s">
        <v>192</v>
      </c>
      <c r="AF108" s="68" t="s">
        <v>192</v>
      </c>
      <c r="AG108" s="68" t="s">
        <v>192</v>
      </c>
      <c r="AH108" s="68" t="s">
        <v>192</v>
      </c>
      <c r="AI108" s="68" t="s">
        <v>192</v>
      </c>
      <c r="AJ108" s="68" t="s">
        <v>192</v>
      </c>
      <c r="AK108" s="68" t="s">
        <v>192</v>
      </c>
      <c r="AL108" s="68" t="s">
        <v>192</v>
      </c>
      <c r="AM108" s="68"/>
      <c r="AN108" s="68"/>
      <c r="AO108" s="68" t="s">
        <v>192</v>
      </c>
      <c r="AP108" s="68" t="s">
        <v>192</v>
      </c>
      <c r="AQ108" s="68" t="s">
        <v>192</v>
      </c>
      <c r="AR108" s="68" t="s">
        <v>192</v>
      </c>
      <c r="AS108" s="39"/>
    </row>
    <row r="109" spans="1:45" ht="12.75">
      <c r="A109" s="83" t="s">
        <v>205</v>
      </c>
      <c r="B109" s="83"/>
      <c r="C109" s="83"/>
      <c r="D109" s="83"/>
      <c r="E109" s="83"/>
      <c r="F109" s="83"/>
      <c r="G109" s="68" t="s">
        <v>192</v>
      </c>
      <c r="H109" s="68" t="s">
        <v>192</v>
      </c>
      <c r="I109" s="68" t="s">
        <v>192</v>
      </c>
      <c r="J109" s="68"/>
      <c r="K109" s="68"/>
      <c r="L109" s="68">
        <v>36034</v>
      </c>
      <c r="M109" s="68"/>
      <c r="N109" s="68"/>
      <c r="O109" s="68" t="s">
        <v>192</v>
      </c>
      <c r="P109" s="68" t="s">
        <v>192</v>
      </c>
      <c r="Q109" s="68" t="s">
        <v>192</v>
      </c>
      <c r="R109" s="68" t="s">
        <v>192</v>
      </c>
      <c r="S109" s="68" t="s">
        <v>192</v>
      </c>
      <c r="T109" s="68" t="s">
        <v>192</v>
      </c>
      <c r="U109" s="68" t="s">
        <v>192</v>
      </c>
      <c r="V109" s="68" t="s">
        <v>192</v>
      </c>
      <c r="W109" s="68" t="s">
        <v>192</v>
      </c>
      <c r="X109" s="68" t="s">
        <v>192</v>
      </c>
      <c r="Y109" s="68" t="s">
        <v>192</v>
      </c>
      <c r="Z109" s="68" t="s">
        <v>192</v>
      </c>
      <c r="AA109" s="68" t="s">
        <v>192</v>
      </c>
      <c r="AB109" s="68" t="s">
        <v>192</v>
      </c>
      <c r="AC109" s="68" t="s">
        <v>192</v>
      </c>
      <c r="AD109" s="68" t="s">
        <v>192</v>
      </c>
      <c r="AE109" s="68" t="s">
        <v>192</v>
      </c>
      <c r="AF109" s="68" t="s">
        <v>192</v>
      </c>
      <c r="AG109" s="68" t="s">
        <v>192</v>
      </c>
      <c r="AH109" s="68" t="s">
        <v>192</v>
      </c>
      <c r="AI109" s="68" t="s">
        <v>192</v>
      </c>
      <c r="AJ109" s="68" t="s">
        <v>192</v>
      </c>
      <c r="AK109" s="68" t="s">
        <v>192</v>
      </c>
      <c r="AL109" s="68" t="s">
        <v>192</v>
      </c>
      <c r="AM109" s="68"/>
      <c r="AN109" s="68"/>
      <c r="AO109" s="68" t="s">
        <v>192</v>
      </c>
      <c r="AP109" s="68" t="s">
        <v>192</v>
      </c>
      <c r="AQ109" s="68" t="s">
        <v>192</v>
      </c>
      <c r="AR109" s="68" t="s">
        <v>192</v>
      </c>
      <c r="AS109" s="39"/>
    </row>
    <row r="110" spans="1:45" ht="12.75">
      <c r="A110" s="83" t="s">
        <v>206</v>
      </c>
      <c r="B110" s="83"/>
      <c r="C110" s="83"/>
      <c r="D110" s="83"/>
      <c r="E110" s="83"/>
      <c r="F110" s="83"/>
      <c r="G110" s="68" t="s">
        <v>192</v>
      </c>
      <c r="H110" s="68" t="s">
        <v>192</v>
      </c>
      <c r="I110" s="68" t="s">
        <v>192</v>
      </c>
      <c r="J110" s="68"/>
      <c r="K110" s="68"/>
      <c r="L110" s="68">
        <v>51684</v>
      </c>
      <c r="M110" s="68"/>
      <c r="N110" s="68"/>
      <c r="O110" s="68" t="s">
        <v>192</v>
      </c>
      <c r="P110" s="68" t="s">
        <v>192</v>
      </c>
      <c r="Q110" s="68" t="s">
        <v>192</v>
      </c>
      <c r="R110" s="68" t="s">
        <v>192</v>
      </c>
      <c r="S110" s="68" t="s">
        <v>192</v>
      </c>
      <c r="T110" s="68" t="s">
        <v>192</v>
      </c>
      <c r="U110" s="68" t="s">
        <v>192</v>
      </c>
      <c r="V110" s="68" t="s">
        <v>192</v>
      </c>
      <c r="W110" s="68" t="s">
        <v>192</v>
      </c>
      <c r="X110" s="68" t="s">
        <v>192</v>
      </c>
      <c r="Y110" s="68" t="s">
        <v>192</v>
      </c>
      <c r="Z110" s="68" t="s">
        <v>192</v>
      </c>
      <c r="AA110" s="68" t="s">
        <v>192</v>
      </c>
      <c r="AB110" s="68" t="s">
        <v>192</v>
      </c>
      <c r="AC110" s="68" t="s">
        <v>192</v>
      </c>
      <c r="AD110" s="68" t="s">
        <v>192</v>
      </c>
      <c r="AE110" s="68" t="s">
        <v>192</v>
      </c>
      <c r="AF110" s="68" t="s">
        <v>192</v>
      </c>
      <c r="AG110" s="68" t="s">
        <v>192</v>
      </c>
      <c r="AH110" s="68" t="s">
        <v>192</v>
      </c>
      <c r="AI110" s="68" t="s">
        <v>192</v>
      </c>
      <c r="AJ110" s="68" t="s">
        <v>192</v>
      </c>
      <c r="AK110" s="68" t="s">
        <v>192</v>
      </c>
      <c r="AL110" s="68" t="s">
        <v>192</v>
      </c>
      <c r="AM110" s="68"/>
      <c r="AN110" s="68"/>
      <c r="AO110" s="68" t="s">
        <v>192</v>
      </c>
      <c r="AP110" s="68" t="s">
        <v>192</v>
      </c>
      <c r="AQ110" s="68" t="s">
        <v>192</v>
      </c>
      <c r="AR110" s="68" t="s">
        <v>192</v>
      </c>
      <c r="AS110" s="39"/>
    </row>
    <row r="111" spans="1:45" ht="12.75">
      <c r="A111" s="83" t="s">
        <v>207</v>
      </c>
      <c r="B111" s="83"/>
      <c r="C111" s="83"/>
      <c r="D111" s="83"/>
      <c r="E111" s="83"/>
      <c r="F111" s="83"/>
      <c r="G111" s="68" t="s">
        <v>192</v>
      </c>
      <c r="H111" s="68" t="s">
        <v>192</v>
      </c>
      <c r="I111" s="68" t="s">
        <v>192</v>
      </c>
      <c r="J111" s="68"/>
      <c r="K111" s="68"/>
      <c r="L111" s="68">
        <v>62538</v>
      </c>
      <c r="M111" s="68"/>
      <c r="N111" s="68"/>
      <c r="O111" s="68" t="s">
        <v>192</v>
      </c>
      <c r="P111" s="68" t="s">
        <v>192</v>
      </c>
      <c r="Q111" s="68" t="s">
        <v>192</v>
      </c>
      <c r="R111" s="68" t="s">
        <v>192</v>
      </c>
      <c r="S111" s="68" t="s">
        <v>192</v>
      </c>
      <c r="T111" s="68" t="s">
        <v>192</v>
      </c>
      <c r="U111" s="68" t="s">
        <v>192</v>
      </c>
      <c r="V111" s="68" t="s">
        <v>192</v>
      </c>
      <c r="W111" s="68" t="s">
        <v>192</v>
      </c>
      <c r="X111" s="68" t="s">
        <v>192</v>
      </c>
      <c r="Y111" s="68" t="s">
        <v>192</v>
      </c>
      <c r="Z111" s="68" t="s">
        <v>192</v>
      </c>
      <c r="AA111" s="68" t="s">
        <v>192</v>
      </c>
      <c r="AB111" s="68" t="s">
        <v>192</v>
      </c>
      <c r="AC111" s="68" t="s">
        <v>192</v>
      </c>
      <c r="AD111" s="68" t="s">
        <v>192</v>
      </c>
      <c r="AE111" s="68" t="s">
        <v>192</v>
      </c>
      <c r="AF111" s="68" t="s">
        <v>192</v>
      </c>
      <c r="AG111" s="68" t="s">
        <v>192</v>
      </c>
      <c r="AH111" s="68" t="s">
        <v>192</v>
      </c>
      <c r="AI111" s="68" t="s">
        <v>192</v>
      </c>
      <c r="AJ111" s="68" t="s">
        <v>192</v>
      </c>
      <c r="AK111" s="68" t="s">
        <v>192</v>
      </c>
      <c r="AL111" s="68" t="s">
        <v>192</v>
      </c>
      <c r="AM111" s="68"/>
      <c r="AN111" s="68"/>
      <c r="AO111" s="68" t="s">
        <v>192</v>
      </c>
      <c r="AP111" s="68" t="s">
        <v>192</v>
      </c>
      <c r="AQ111" s="68" t="s">
        <v>192</v>
      </c>
      <c r="AR111" s="68" t="s">
        <v>192</v>
      </c>
      <c r="AS111" s="39"/>
    </row>
    <row r="112" spans="1:45" ht="12.75">
      <c r="A112" s="83" t="s">
        <v>208</v>
      </c>
      <c r="B112" s="83"/>
      <c r="C112" s="83"/>
      <c r="D112" s="83"/>
      <c r="E112" s="83"/>
      <c r="F112" s="83"/>
      <c r="G112" s="68" t="s">
        <v>192</v>
      </c>
      <c r="H112" s="68" t="s">
        <v>192</v>
      </c>
      <c r="I112" s="68" t="s">
        <v>192</v>
      </c>
      <c r="J112" s="68"/>
      <c r="K112" s="68"/>
      <c r="L112" s="68">
        <v>39280</v>
      </c>
      <c r="M112" s="68"/>
      <c r="N112" s="68"/>
      <c r="O112" s="68" t="s">
        <v>192</v>
      </c>
      <c r="P112" s="68" t="s">
        <v>192</v>
      </c>
      <c r="Q112" s="68" t="s">
        <v>192</v>
      </c>
      <c r="R112" s="68" t="s">
        <v>192</v>
      </c>
      <c r="S112" s="68" t="s">
        <v>192</v>
      </c>
      <c r="T112" s="68" t="s">
        <v>192</v>
      </c>
      <c r="U112" s="68" t="s">
        <v>192</v>
      </c>
      <c r="V112" s="68" t="s">
        <v>192</v>
      </c>
      <c r="W112" s="68" t="s">
        <v>192</v>
      </c>
      <c r="X112" s="68" t="s">
        <v>192</v>
      </c>
      <c r="Y112" s="68" t="s">
        <v>192</v>
      </c>
      <c r="Z112" s="68" t="s">
        <v>192</v>
      </c>
      <c r="AA112" s="68" t="s">
        <v>192</v>
      </c>
      <c r="AB112" s="68" t="s">
        <v>192</v>
      </c>
      <c r="AC112" s="68" t="s">
        <v>192</v>
      </c>
      <c r="AD112" s="68" t="s">
        <v>192</v>
      </c>
      <c r="AE112" s="68" t="s">
        <v>192</v>
      </c>
      <c r="AF112" s="68" t="s">
        <v>192</v>
      </c>
      <c r="AG112" s="68" t="s">
        <v>192</v>
      </c>
      <c r="AH112" s="68" t="s">
        <v>192</v>
      </c>
      <c r="AI112" s="68" t="s">
        <v>192</v>
      </c>
      <c r="AJ112" s="68" t="s">
        <v>192</v>
      </c>
      <c r="AK112" s="68" t="s">
        <v>192</v>
      </c>
      <c r="AL112" s="68" t="s">
        <v>192</v>
      </c>
      <c r="AM112" s="68"/>
      <c r="AN112" s="68"/>
      <c r="AO112" s="68" t="s">
        <v>192</v>
      </c>
      <c r="AP112" s="68" t="s">
        <v>192</v>
      </c>
      <c r="AQ112" s="68" t="s">
        <v>192</v>
      </c>
      <c r="AR112" s="68" t="s">
        <v>192</v>
      </c>
      <c r="AS112" s="39"/>
    </row>
    <row r="113" spans="1:45" ht="12.75">
      <c r="A113" s="83" t="s">
        <v>209</v>
      </c>
      <c r="B113" s="83"/>
      <c r="C113" s="83"/>
      <c r="D113" s="83"/>
      <c r="E113" s="83"/>
      <c r="F113" s="83"/>
      <c r="G113" s="68" t="s">
        <v>192</v>
      </c>
      <c r="H113" s="68" t="s">
        <v>192</v>
      </c>
      <c r="I113" s="68" t="s">
        <v>192</v>
      </c>
      <c r="J113" s="68"/>
      <c r="K113" s="68"/>
      <c r="L113" s="68">
        <v>70922</v>
      </c>
      <c r="M113" s="68"/>
      <c r="N113" s="68"/>
      <c r="O113" s="68" t="s">
        <v>192</v>
      </c>
      <c r="P113" s="68" t="s">
        <v>192</v>
      </c>
      <c r="Q113" s="68" t="s">
        <v>192</v>
      </c>
      <c r="R113" s="68" t="s">
        <v>192</v>
      </c>
      <c r="S113" s="68" t="s">
        <v>192</v>
      </c>
      <c r="T113" s="68" t="s">
        <v>192</v>
      </c>
      <c r="U113" s="68" t="s">
        <v>192</v>
      </c>
      <c r="V113" s="68" t="s">
        <v>192</v>
      </c>
      <c r="W113" s="68" t="s">
        <v>192</v>
      </c>
      <c r="X113" s="68" t="s">
        <v>192</v>
      </c>
      <c r="Y113" s="68" t="s">
        <v>192</v>
      </c>
      <c r="Z113" s="68" t="s">
        <v>192</v>
      </c>
      <c r="AA113" s="68" t="s">
        <v>192</v>
      </c>
      <c r="AB113" s="68" t="s">
        <v>192</v>
      </c>
      <c r="AC113" s="68" t="s">
        <v>192</v>
      </c>
      <c r="AD113" s="68" t="s">
        <v>192</v>
      </c>
      <c r="AE113" s="68" t="s">
        <v>192</v>
      </c>
      <c r="AF113" s="68" t="s">
        <v>192</v>
      </c>
      <c r="AG113" s="68" t="s">
        <v>192</v>
      </c>
      <c r="AH113" s="68" t="s">
        <v>192</v>
      </c>
      <c r="AI113" s="68" t="s">
        <v>192</v>
      </c>
      <c r="AJ113" s="68" t="s">
        <v>192</v>
      </c>
      <c r="AK113" s="68" t="s">
        <v>192</v>
      </c>
      <c r="AL113" s="68" t="s">
        <v>192</v>
      </c>
      <c r="AM113" s="68"/>
      <c r="AN113" s="68"/>
      <c r="AO113" s="68" t="s">
        <v>192</v>
      </c>
      <c r="AP113" s="68" t="s">
        <v>192</v>
      </c>
      <c r="AQ113" s="68" t="s">
        <v>192</v>
      </c>
      <c r="AR113" s="68" t="s">
        <v>192</v>
      </c>
      <c r="AS113" s="39"/>
    </row>
    <row r="114" spans="1:45" ht="12.75">
      <c r="A114" s="82" t="s">
        <v>210</v>
      </c>
      <c r="B114" s="82"/>
      <c r="C114" s="82"/>
      <c r="D114" s="82"/>
      <c r="E114" s="82"/>
      <c r="F114" s="82"/>
      <c r="G114" s="69" t="s">
        <v>192</v>
      </c>
      <c r="H114" s="69" t="s">
        <v>192</v>
      </c>
      <c r="I114" s="69" t="s">
        <v>192</v>
      </c>
      <c r="J114" s="69"/>
      <c r="K114" s="69"/>
      <c r="L114" s="69">
        <v>464931</v>
      </c>
      <c r="M114" s="69"/>
      <c r="N114" s="69"/>
      <c r="O114" s="69" t="s">
        <v>192</v>
      </c>
      <c r="P114" s="69" t="s">
        <v>192</v>
      </c>
      <c r="Q114" s="69" t="s">
        <v>192</v>
      </c>
      <c r="R114" s="69" t="s">
        <v>192</v>
      </c>
      <c r="S114" s="69" t="s">
        <v>192</v>
      </c>
      <c r="T114" s="69" t="s">
        <v>192</v>
      </c>
      <c r="U114" s="69" t="s">
        <v>192</v>
      </c>
      <c r="V114" s="69" t="s">
        <v>192</v>
      </c>
      <c r="W114" s="69" t="s">
        <v>192</v>
      </c>
      <c r="X114" s="69" t="s">
        <v>192</v>
      </c>
      <c r="Y114" s="69" t="s">
        <v>192</v>
      </c>
      <c r="Z114" s="69" t="s">
        <v>192</v>
      </c>
      <c r="AA114" s="69" t="s">
        <v>192</v>
      </c>
      <c r="AB114" s="69" t="s">
        <v>192</v>
      </c>
      <c r="AC114" s="69" t="s">
        <v>192</v>
      </c>
      <c r="AD114" s="69" t="s">
        <v>192</v>
      </c>
      <c r="AE114" s="69" t="s">
        <v>192</v>
      </c>
      <c r="AF114" s="69" t="s">
        <v>192</v>
      </c>
      <c r="AG114" s="69" t="s">
        <v>192</v>
      </c>
      <c r="AH114" s="69" t="s">
        <v>192</v>
      </c>
      <c r="AI114" s="69" t="s">
        <v>192</v>
      </c>
      <c r="AJ114" s="69" t="s">
        <v>192</v>
      </c>
      <c r="AK114" s="69" t="s">
        <v>192</v>
      </c>
      <c r="AL114" s="69" t="s">
        <v>192</v>
      </c>
      <c r="AM114" s="69"/>
      <c r="AN114" s="69"/>
      <c r="AO114" s="69" t="s">
        <v>192</v>
      </c>
      <c r="AP114" s="69" t="s">
        <v>192</v>
      </c>
      <c r="AQ114" s="69" t="s">
        <v>192</v>
      </c>
      <c r="AR114" s="69" t="s">
        <v>192</v>
      </c>
      <c r="AS114" s="39"/>
    </row>
    <row r="115" spans="15:47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 s="43"/>
      <c r="AT115" s="43"/>
      <c r="AU115" s="43"/>
    </row>
    <row r="116" spans="1:45" ht="12.75">
      <c r="A116" s="21"/>
      <c r="D116" s="14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 s="39"/>
    </row>
    <row r="117" spans="1:45" ht="12.75">
      <c r="A117" s="22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 s="39"/>
    </row>
    <row r="118" spans="1:45" ht="12.75">
      <c r="A118" s="21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39"/>
    </row>
    <row r="119" spans="15:45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5:45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5:45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9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9"/>
    </row>
    <row r="539" spans="15:45" ht="12.75">
      <c r="O539"/>
      <c r="P539"/>
      <c r="Q539"/>
      <c r="AS539" s="39"/>
    </row>
    <row r="540" spans="15:17" ht="12.75">
      <c r="O540"/>
      <c r="P540"/>
      <c r="Q540"/>
    </row>
    <row r="541" spans="15:17" ht="12.75">
      <c r="O541"/>
      <c r="P541"/>
      <c r="Q541"/>
    </row>
    <row r="542" spans="15:17" ht="12.75">
      <c r="O542"/>
      <c r="P542"/>
      <c r="Q542"/>
    </row>
  </sheetData>
  <sheetProtection/>
  <mergeCells count="42">
    <mergeCell ref="A6:N6"/>
    <mergeCell ref="C21:C23"/>
    <mergeCell ref="J21:K21"/>
    <mergeCell ref="L21:N21"/>
    <mergeCell ref="G21:I21"/>
    <mergeCell ref="D22:D23"/>
    <mergeCell ref="G22:G23"/>
    <mergeCell ref="L22:L23"/>
    <mergeCell ref="D21:F21"/>
    <mergeCell ref="A9:N9"/>
    <mergeCell ref="A8:N8"/>
    <mergeCell ref="A10:N10"/>
    <mergeCell ref="A21:A23"/>
    <mergeCell ref="B21:B23"/>
    <mergeCell ref="A11:N11"/>
    <mergeCell ref="K14:L14"/>
    <mergeCell ref="K18:L18"/>
    <mergeCell ref="K17:L17"/>
    <mergeCell ref="K13:L13"/>
    <mergeCell ref="A25:AR25"/>
    <mergeCell ref="A33:AR33"/>
    <mergeCell ref="A41:AR41"/>
    <mergeCell ref="A49:AR49"/>
    <mergeCell ref="A57:AR57"/>
    <mergeCell ref="A65:AR65"/>
    <mergeCell ref="A113:F113"/>
    <mergeCell ref="A74:AR74"/>
    <mergeCell ref="A87:AR87"/>
    <mergeCell ref="A100:F100"/>
    <mergeCell ref="A101:F101"/>
    <mergeCell ref="A102:F102"/>
    <mergeCell ref="A103:F103"/>
    <mergeCell ref="A114:F114"/>
    <mergeCell ref="A108:F108"/>
    <mergeCell ref="A109:F109"/>
    <mergeCell ref="A110:F110"/>
    <mergeCell ref="A111:F111"/>
    <mergeCell ref="A104:F104"/>
    <mergeCell ref="A105:F105"/>
    <mergeCell ref="A106:F106"/>
    <mergeCell ref="A107:F107"/>
    <mergeCell ref="A112:F112"/>
  </mergeCells>
  <printOptions/>
  <pageMargins left="0.7874015748031497" right="0.3937007874015748" top="0.3937007874015748" bottom="0.3937007874015748" header="0.23622047244094488" footer="0.23622047244094488"/>
  <pageSetup fitToHeight="30000" fitToWidth="1" horizontalDpi="600" verticalDpi="600" orientation="landscape" paperSize="9" scale="71" r:id="rId3"/>
  <headerFooter alignWithMargins="0">
    <oddHeader>&amp;LГранд-СМЕТА</oddHeader>
    <oddFooter>&amp;CСтраница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U545"/>
  <sheetViews>
    <sheetView showGridLines="0" zoomScale="90" zoomScaleNormal="90" zoomScalePageLayoutView="0" workbookViewId="0" topLeftCell="A1">
      <selection activeCell="A18" sqref="A18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13.75390625" style="8" customWidth="1"/>
    <col min="15" max="17" width="10.625" style="8" hidden="1" customWidth="1"/>
    <col min="18" max="19" width="9.125" style="8" hidden="1" customWidth="1"/>
    <col min="20" max="21" width="16.125" style="8" hidden="1" customWidth="1"/>
    <col min="22" max="44" width="9.125" style="8" hidden="1" customWidth="1"/>
    <col min="45" max="16384" width="9.125" style="8" customWidth="1"/>
  </cols>
  <sheetData>
    <row r="1" ht="12">
      <c r="N1" s="8" t="s">
        <v>21</v>
      </c>
    </row>
    <row r="2" ht="12"/>
    <row r="3" spans="1:45" ht="12.75">
      <c r="A3" s="25"/>
      <c r="B3" s="26" t="s">
        <v>25</v>
      </c>
      <c r="C3" s="27"/>
      <c r="D3" s="28"/>
      <c r="E3" s="25"/>
      <c r="F3" s="29"/>
      <c r="G3" s="29"/>
      <c r="H3" s="29"/>
      <c r="I3" s="29"/>
      <c r="J3" s="29"/>
      <c r="K3" s="29"/>
      <c r="L3" s="30" t="s">
        <v>26</v>
      </c>
      <c r="M3" s="29"/>
      <c r="N3" s="29"/>
      <c r="O3" s="29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 s="39"/>
    </row>
    <row r="4" spans="1:45" ht="12.75">
      <c r="A4" s="25"/>
      <c r="B4" s="31"/>
      <c r="C4" s="27"/>
      <c r="D4" s="28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 s="39"/>
    </row>
    <row r="5" spans="1:45" ht="12.75">
      <c r="A5" s="25"/>
      <c r="B5" s="31" t="s">
        <v>27</v>
      </c>
      <c r="C5" s="27"/>
      <c r="D5" s="28"/>
      <c r="E5" s="25"/>
      <c r="F5" s="29"/>
      <c r="G5" s="29"/>
      <c r="H5" s="29"/>
      <c r="I5" s="29"/>
      <c r="J5" s="29"/>
      <c r="K5" s="29"/>
      <c r="L5" s="32" t="s">
        <v>28</v>
      </c>
      <c r="M5" s="29"/>
      <c r="N5" s="29"/>
      <c r="O5" s="29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 s="39"/>
    </row>
    <row r="6" spans="1:45" ht="12.75" customHeight="1">
      <c r="A6" s="25"/>
      <c r="B6" s="31" t="s">
        <v>29</v>
      </c>
      <c r="C6" s="27"/>
      <c r="D6" s="28"/>
      <c r="E6" s="25"/>
      <c r="F6" s="29"/>
      <c r="G6" s="29"/>
      <c r="H6" s="29"/>
      <c r="I6" s="29"/>
      <c r="J6" s="29"/>
      <c r="K6" s="29"/>
      <c r="L6" s="32" t="s">
        <v>30</v>
      </c>
      <c r="M6" s="29"/>
      <c r="N6" s="29"/>
      <c r="O6" s="29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 s="39"/>
    </row>
    <row r="7" spans="2:45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 s="39"/>
    </row>
    <row r="8" spans="1:45" ht="12.75">
      <c r="A8" s="88" t="s">
        <v>47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 s="39"/>
    </row>
    <row r="9" spans="1:45" ht="12.75">
      <c r="A9" s="105" t="s">
        <v>2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 s="39"/>
    </row>
    <row r="10" spans="1:45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 s="39"/>
    </row>
    <row r="11" spans="1:45" ht="15.75">
      <c r="A11" s="87" t="s">
        <v>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 s="39"/>
    </row>
    <row r="12" spans="1:45" ht="12.75">
      <c r="A12" s="104" t="s">
        <v>6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 s="39"/>
    </row>
    <row r="13" spans="1:45" ht="12.75">
      <c r="A13" s="88" t="s">
        <v>48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 s="39"/>
    </row>
    <row r="14" spans="1:45" ht="12.75">
      <c r="A14" s="92" t="s">
        <v>0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 s="39"/>
    </row>
    <row r="15" spans="1:45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 s="39"/>
    </row>
    <row r="16" spans="1:45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K16" s="94" t="s">
        <v>43</v>
      </c>
      <c r="L16" s="94"/>
      <c r="N16" s="46" t="s">
        <v>44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 s="39"/>
    </row>
    <row r="17" spans="1:45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93">
        <f>60071/1000</f>
        <v>60.071</v>
      </c>
      <c r="L17" s="93"/>
      <c r="M17" s="47" t="s">
        <v>9</v>
      </c>
      <c r="N17" s="48">
        <f>464931/1000</f>
        <v>464.931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 s="47" t="s">
        <v>9</v>
      </c>
    </row>
    <row r="18" spans="1:45" ht="12.75">
      <c r="A18" s="1"/>
      <c r="C18" s="8"/>
      <c r="D18" s="12"/>
      <c r="E18" s="12"/>
      <c r="F18" s="10" t="s">
        <v>45</v>
      </c>
      <c r="G18" s="10"/>
      <c r="H18" s="10"/>
      <c r="I18" s="10"/>
      <c r="J18" s="10"/>
      <c r="K18" s="49"/>
      <c r="L18" s="49">
        <v>0</v>
      </c>
      <c r="M18" s="47" t="s">
        <v>9</v>
      </c>
      <c r="N18" s="48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 s="47" t="s">
        <v>9</v>
      </c>
    </row>
    <row r="19" spans="1:45" ht="12.75">
      <c r="A19" s="1"/>
      <c r="C19" s="8"/>
      <c r="D19" s="12"/>
      <c r="E19" s="12"/>
      <c r="F19" s="10" t="s">
        <v>46</v>
      </c>
      <c r="G19" s="10"/>
      <c r="H19" s="10"/>
      <c r="I19" s="10"/>
      <c r="J19" s="10"/>
      <c r="K19" s="49"/>
      <c r="L19" s="49">
        <v>0</v>
      </c>
      <c r="M19" s="47" t="s">
        <v>9</v>
      </c>
      <c r="N19" s="48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 s="47" t="s">
        <v>9</v>
      </c>
    </row>
    <row r="20" spans="1:45" ht="12.75">
      <c r="A20" s="1"/>
      <c r="C20" s="8"/>
      <c r="D20" s="12"/>
      <c r="E20" s="12"/>
      <c r="F20" s="10" t="s">
        <v>11</v>
      </c>
      <c r="G20" s="10"/>
      <c r="H20" s="10"/>
      <c r="I20" s="10"/>
      <c r="J20" s="10"/>
      <c r="K20" s="93">
        <v>239.5</v>
      </c>
      <c r="L20" s="93"/>
      <c r="M20" s="19" t="s">
        <v>10</v>
      </c>
      <c r="N20" s="48">
        <v>239.5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 s="19" t="s">
        <v>10</v>
      </c>
    </row>
    <row r="21" spans="1:45" ht="12.75">
      <c r="A21" s="1"/>
      <c r="C21" s="16"/>
      <c r="D21" s="12"/>
      <c r="E21" s="12"/>
      <c r="F21" s="10" t="s">
        <v>8</v>
      </c>
      <c r="G21" s="10"/>
      <c r="H21" s="10"/>
      <c r="I21" s="10"/>
      <c r="J21" s="10"/>
      <c r="K21" s="93">
        <f>2316/1000</f>
        <v>2.316</v>
      </c>
      <c r="L21" s="93"/>
      <c r="M21" s="19" t="s">
        <v>9</v>
      </c>
      <c r="N21" s="48">
        <f>51684/1000</f>
        <v>51.684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 s="19" t="s">
        <v>9</v>
      </c>
    </row>
    <row r="22" spans="1:45" ht="12.75">
      <c r="A22" s="1"/>
      <c r="C22" s="10"/>
      <c r="D22" s="10"/>
      <c r="E22" s="10"/>
      <c r="F22" s="10" t="s">
        <v>24</v>
      </c>
      <c r="G22" s="10"/>
      <c r="H22" s="10"/>
      <c r="I22" s="10"/>
      <c r="J22" s="1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 s="39"/>
    </row>
    <row r="23" spans="1:45" s="13" customFormat="1" ht="12.75">
      <c r="A23" s="1"/>
      <c r="B23" s="5"/>
      <c r="C23" s="2"/>
      <c r="D23" s="9"/>
      <c r="E23" s="9"/>
      <c r="F23" s="9"/>
      <c r="G23" s="9"/>
      <c r="H23" s="9"/>
      <c r="I23" s="9"/>
      <c r="J23" s="9"/>
      <c r="K23" s="8"/>
      <c r="L23" s="8"/>
      <c r="M23" s="8"/>
      <c r="N23" s="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 s="39"/>
    </row>
    <row r="24" spans="1:45" s="3" customFormat="1" ht="12.75">
      <c r="A24" s="89" t="s">
        <v>4</v>
      </c>
      <c r="B24" s="89" t="s">
        <v>13</v>
      </c>
      <c r="C24" s="89" t="s">
        <v>16</v>
      </c>
      <c r="D24" s="98" t="s">
        <v>14</v>
      </c>
      <c r="E24" s="99"/>
      <c r="F24" s="100"/>
      <c r="G24" s="98" t="s">
        <v>15</v>
      </c>
      <c r="H24" s="99"/>
      <c r="I24" s="100"/>
      <c r="J24" s="95" t="s">
        <v>5</v>
      </c>
      <c r="K24" s="96"/>
      <c r="L24" s="97" t="s">
        <v>22</v>
      </c>
      <c r="M24" s="97"/>
      <c r="N24" s="97"/>
      <c r="O24" s="3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 s="39"/>
    </row>
    <row r="25" spans="1:47" s="20" customFormat="1" ht="12.75">
      <c r="A25" s="90"/>
      <c r="B25" s="90"/>
      <c r="C25" s="90"/>
      <c r="D25" s="101" t="s">
        <v>12</v>
      </c>
      <c r="E25" s="23" t="s">
        <v>20</v>
      </c>
      <c r="F25" s="23" t="s">
        <v>17</v>
      </c>
      <c r="G25" s="101" t="s">
        <v>12</v>
      </c>
      <c r="H25" s="23" t="s">
        <v>20</v>
      </c>
      <c r="I25" s="23" t="s">
        <v>17</v>
      </c>
      <c r="J25" s="23" t="s">
        <v>20</v>
      </c>
      <c r="K25" s="23" t="s">
        <v>17</v>
      </c>
      <c r="L25" s="97" t="s">
        <v>12</v>
      </c>
      <c r="M25" s="23" t="s">
        <v>20</v>
      </c>
      <c r="N25" s="23" t="s">
        <v>17</v>
      </c>
      <c r="O25" s="3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 s="39"/>
      <c r="AT25" s="40"/>
      <c r="AU25" s="40"/>
    </row>
    <row r="26" spans="1:47" ht="12.75">
      <c r="A26" s="91"/>
      <c r="B26" s="91"/>
      <c r="C26" s="91"/>
      <c r="D26" s="102"/>
      <c r="E26" s="17" t="s">
        <v>19</v>
      </c>
      <c r="F26" s="23" t="s">
        <v>18</v>
      </c>
      <c r="G26" s="102"/>
      <c r="H26" s="17" t="s">
        <v>19</v>
      </c>
      <c r="I26" s="23" t="s">
        <v>18</v>
      </c>
      <c r="J26" s="17" t="s">
        <v>19</v>
      </c>
      <c r="K26" s="23" t="s">
        <v>18</v>
      </c>
      <c r="L26" s="103"/>
      <c r="M26" s="17" t="s">
        <v>19</v>
      </c>
      <c r="N26" s="23" t="s">
        <v>18</v>
      </c>
      <c r="O26" s="35" t="s">
        <v>36</v>
      </c>
      <c r="P26"/>
      <c r="Q26" s="33" t="s">
        <v>31</v>
      </c>
      <c r="S26"/>
      <c r="T26"/>
      <c r="U26"/>
      <c r="V26"/>
      <c r="W26"/>
      <c r="X26"/>
      <c r="Y26"/>
      <c r="Z26"/>
      <c r="AA26"/>
      <c r="AB26"/>
      <c r="AC26"/>
      <c r="AD26"/>
      <c r="AE26" t="s">
        <v>32</v>
      </c>
      <c r="AF26" t="s">
        <v>33</v>
      </c>
      <c r="AG26" t="s">
        <v>34</v>
      </c>
      <c r="AH26" t="s">
        <v>35</v>
      </c>
      <c r="AI26" t="s">
        <v>37</v>
      </c>
      <c r="AJ26" t="s">
        <v>38</v>
      </c>
      <c r="AK26" t="s">
        <v>39</v>
      </c>
      <c r="AL26" t="s">
        <v>40</v>
      </c>
      <c r="AM26" t="s">
        <v>41</v>
      </c>
      <c r="AN26" t="s">
        <v>42</v>
      </c>
      <c r="AO26" s="38"/>
      <c r="AP26" s="38"/>
      <c r="AQ26" s="38"/>
      <c r="AR26" s="38"/>
      <c r="AS26" s="41"/>
      <c r="AT26" s="41"/>
      <c r="AU26" s="41"/>
    </row>
    <row r="27" spans="1:47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37">
        <v>7</v>
      </c>
      <c r="H27" s="37">
        <v>8</v>
      </c>
      <c r="I27" s="37">
        <v>9</v>
      </c>
      <c r="J27" s="37">
        <v>10</v>
      </c>
      <c r="K27" s="37">
        <v>11</v>
      </c>
      <c r="L27" s="37">
        <v>12</v>
      </c>
      <c r="M27" s="37">
        <v>13</v>
      </c>
      <c r="N27" s="37">
        <v>14</v>
      </c>
      <c r="O27" s="36"/>
      <c r="P27" s="24"/>
      <c r="Q27" s="36"/>
      <c r="R27" s="36"/>
      <c r="S27" s="36"/>
      <c r="T27" s="24"/>
      <c r="U27" s="24"/>
      <c r="V27" s="36"/>
      <c r="W27" s="36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44"/>
      <c r="AJ27" s="44"/>
      <c r="AK27" s="44"/>
      <c r="AL27" s="44"/>
      <c r="AM27" s="24"/>
      <c r="AN27" s="44"/>
      <c r="AO27" s="45"/>
      <c r="AP27" s="45"/>
      <c r="AQ27" s="45"/>
      <c r="AR27" s="45"/>
      <c r="AS27" s="42"/>
      <c r="AT27" s="42"/>
      <c r="AU27" s="42"/>
    </row>
    <row r="28" spans="1:45" ht="21" customHeight="1">
      <c r="A28" s="86" t="s">
        <v>51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39"/>
    </row>
    <row r="29" spans="1:45" ht="156">
      <c r="A29" s="50">
        <v>1</v>
      </c>
      <c r="B29" s="51" t="s">
        <v>52</v>
      </c>
      <c r="C29" s="52">
        <v>9.4183</v>
      </c>
      <c r="D29" s="53">
        <v>1645.61</v>
      </c>
      <c r="E29" s="53" t="s">
        <v>53</v>
      </c>
      <c r="F29" s="53" t="s">
        <v>54</v>
      </c>
      <c r="G29" s="53">
        <v>15499</v>
      </c>
      <c r="H29" s="53" t="s">
        <v>55</v>
      </c>
      <c r="I29" s="53" t="s">
        <v>56</v>
      </c>
      <c r="J29" s="53" t="s">
        <v>57</v>
      </c>
      <c r="K29" s="54" t="s">
        <v>58</v>
      </c>
      <c r="L29" s="53">
        <v>45464</v>
      </c>
      <c r="M29" s="53" t="s">
        <v>59</v>
      </c>
      <c r="N29" s="53" t="s">
        <v>60</v>
      </c>
      <c r="O29" s="55">
        <f>264+123</f>
        <v>387</v>
      </c>
      <c r="P29" s="56" t="s">
        <v>61</v>
      </c>
      <c r="Q29" s="55">
        <f>5892+2744</f>
        <v>8636</v>
      </c>
      <c r="R29" s="55">
        <v>15499</v>
      </c>
      <c r="S29" s="55">
        <v>45464</v>
      </c>
      <c r="T29" s="56"/>
      <c r="U29" s="56"/>
      <c r="V29" s="55"/>
      <c r="W29" s="55"/>
      <c r="X29" s="56">
        <v>62477</v>
      </c>
      <c r="Y29" s="56"/>
      <c r="Z29" s="56"/>
      <c r="AA29" s="56"/>
      <c r="AB29" s="56"/>
      <c r="AC29" s="56"/>
      <c r="AD29" s="56"/>
      <c r="AE29" s="57">
        <v>5892</v>
      </c>
      <c r="AF29" s="57">
        <v>5289</v>
      </c>
      <c r="AG29" s="57">
        <v>2744</v>
      </c>
      <c r="AH29" s="57">
        <v>34283</v>
      </c>
      <c r="AI29" s="55">
        <v>264</v>
      </c>
      <c r="AJ29" s="55">
        <v>634</v>
      </c>
      <c r="AK29" s="55">
        <v>123</v>
      </c>
      <c r="AL29" s="55">
        <v>14601</v>
      </c>
      <c r="AM29" s="55">
        <v>45464</v>
      </c>
      <c r="AN29" s="55">
        <v>15499</v>
      </c>
      <c r="AO29" s="58">
        <v>22.32</v>
      </c>
      <c r="AP29" s="58">
        <v>8.342</v>
      </c>
      <c r="AQ29" s="58">
        <v>22.308</v>
      </c>
      <c r="AR29" s="58">
        <v>2.348</v>
      </c>
      <c r="AS29" s="39"/>
    </row>
    <row r="30" spans="1:45" ht="12.75">
      <c r="A30" s="59" t="s">
        <v>23</v>
      </c>
      <c r="B30" s="60" t="s">
        <v>62</v>
      </c>
      <c r="C30" s="61" t="s">
        <v>23</v>
      </c>
      <c r="D30" s="62"/>
      <c r="E30" s="62"/>
      <c r="F30" s="62"/>
      <c r="G30" s="62">
        <v>16417</v>
      </c>
      <c r="H30" s="62"/>
      <c r="I30" s="62"/>
      <c r="J30" s="62"/>
      <c r="K30" s="63"/>
      <c r="L30" s="62">
        <v>62477</v>
      </c>
      <c r="M30" s="62"/>
      <c r="N30" s="62"/>
      <c r="O30" s="64"/>
      <c r="P30" s="65"/>
      <c r="Q30" s="64"/>
      <c r="R30" s="64"/>
      <c r="S30" s="64"/>
      <c r="T30" s="65" t="s">
        <v>62</v>
      </c>
      <c r="U30" s="65"/>
      <c r="V30" s="64">
        <v>62477</v>
      </c>
      <c r="W30" s="64"/>
      <c r="X30" s="65"/>
      <c r="Y30" s="65">
        <v>16417</v>
      </c>
      <c r="Z30" s="65"/>
      <c r="AA30" s="65"/>
      <c r="AB30" s="65"/>
      <c r="AC30" s="65"/>
      <c r="AD30" s="65"/>
      <c r="AE30" s="66"/>
      <c r="AF30" s="66"/>
      <c r="AG30" s="66"/>
      <c r="AH30" s="66"/>
      <c r="AI30" s="64"/>
      <c r="AJ30" s="64"/>
      <c r="AK30" s="64"/>
      <c r="AL30" s="64"/>
      <c r="AM30" s="64"/>
      <c r="AN30" s="64"/>
      <c r="AO30" s="67" t="s">
        <v>23</v>
      </c>
      <c r="AP30" s="67" t="s">
        <v>23</v>
      </c>
      <c r="AQ30" s="67" t="s">
        <v>23</v>
      </c>
      <c r="AR30" s="67" t="s">
        <v>23</v>
      </c>
      <c r="AS30" s="39"/>
    </row>
    <row r="31" spans="1:45" ht="72">
      <c r="A31" s="50">
        <v>2</v>
      </c>
      <c r="B31" s="51" t="s">
        <v>63</v>
      </c>
      <c r="C31" s="52">
        <v>-0.3956</v>
      </c>
      <c r="D31" s="53">
        <v>36064.75</v>
      </c>
      <c r="E31" s="53" t="s">
        <v>64</v>
      </c>
      <c r="F31" s="53"/>
      <c r="G31" s="53">
        <v>-14267</v>
      </c>
      <c r="H31" s="53" t="s">
        <v>65</v>
      </c>
      <c r="I31" s="53"/>
      <c r="J31" s="53" t="s">
        <v>66</v>
      </c>
      <c r="K31" s="54"/>
      <c r="L31" s="53">
        <v>-31601</v>
      </c>
      <c r="M31" s="53" t="s">
        <v>67</v>
      </c>
      <c r="N31" s="53"/>
      <c r="O31" s="55">
        <f>0+0</f>
        <v>0</v>
      </c>
      <c r="P31" s="56" t="s">
        <v>68</v>
      </c>
      <c r="Q31" s="55">
        <f>0+0</f>
        <v>0</v>
      </c>
      <c r="R31" s="55">
        <v>-14267</v>
      </c>
      <c r="S31" s="55">
        <v>-31601</v>
      </c>
      <c r="T31" s="56"/>
      <c r="U31" s="56"/>
      <c r="V31" s="55"/>
      <c r="W31" s="55"/>
      <c r="X31" s="56">
        <v>-31601</v>
      </c>
      <c r="Y31" s="56"/>
      <c r="Z31" s="56"/>
      <c r="AA31" s="56"/>
      <c r="AB31" s="56"/>
      <c r="AC31" s="56"/>
      <c r="AD31" s="56"/>
      <c r="AE31" s="57"/>
      <c r="AF31" s="57"/>
      <c r="AG31" s="57"/>
      <c r="AH31" s="57">
        <v>-31601</v>
      </c>
      <c r="AI31" s="55"/>
      <c r="AJ31" s="55"/>
      <c r="AK31" s="55"/>
      <c r="AL31" s="55">
        <v>-14267</v>
      </c>
      <c r="AM31" s="55">
        <v>-31601</v>
      </c>
      <c r="AN31" s="55">
        <v>-14267</v>
      </c>
      <c r="AO31" s="58" t="s">
        <v>23</v>
      </c>
      <c r="AP31" s="58" t="s">
        <v>23</v>
      </c>
      <c r="AQ31" s="58" t="s">
        <v>23</v>
      </c>
      <c r="AR31" s="58">
        <v>2.215</v>
      </c>
      <c r="AS31" s="39"/>
    </row>
    <row r="32" spans="1:45" ht="84">
      <c r="A32" s="50">
        <v>3</v>
      </c>
      <c r="B32" s="51" t="s">
        <v>69</v>
      </c>
      <c r="C32" s="52">
        <v>0.3956</v>
      </c>
      <c r="D32" s="53">
        <v>24683.08</v>
      </c>
      <c r="E32" s="53" t="s">
        <v>70</v>
      </c>
      <c r="F32" s="53"/>
      <c r="G32" s="53">
        <v>9765</v>
      </c>
      <c r="H32" s="53" t="s">
        <v>71</v>
      </c>
      <c r="I32" s="53"/>
      <c r="J32" s="53" t="s">
        <v>72</v>
      </c>
      <c r="K32" s="54"/>
      <c r="L32" s="53">
        <v>44743</v>
      </c>
      <c r="M32" s="53" t="s">
        <v>73</v>
      </c>
      <c r="N32" s="53"/>
      <c r="O32" s="55">
        <f>0+0</f>
        <v>0</v>
      </c>
      <c r="P32" s="56" t="s">
        <v>68</v>
      </c>
      <c r="Q32" s="55">
        <f>0+0</f>
        <v>0</v>
      </c>
      <c r="R32" s="55">
        <v>9765</v>
      </c>
      <c r="S32" s="55">
        <v>44743</v>
      </c>
      <c r="T32" s="56"/>
      <c r="U32" s="56"/>
      <c r="V32" s="55"/>
      <c r="W32" s="55"/>
      <c r="X32" s="56">
        <v>44743</v>
      </c>
      <c r="Y32" s="56"/>
      <c r="Z32" s="56"/>
      <c r="AA32" s="56"/>
      <c r="AB32" s="56"/>
      <c r="AC32" s="56"/>
      <c r="AD32" s="56"/>
      <c r="AE32" s="57"/>
      <c r="AF32" s="57"/>
      <c r="AG32" s="57"/>
      <c r="AH32" s="57">
        <v>44743</v>
      </c>
      <c r="AI32" s="55"/>
      <c r="AJ32" s="55"/>
      <c r="AK32" s="55"/>
      <c r="AL32" s="55">
        <v>9765</v>
      </c>
      <c r="AM32" s="55">
        <v>44743</v>
      </c>
      <c r="AN32" s="55">
        <v>9765</v>
      </c>
      <c r="AO32" s="58" t="s">
        <v>23</v>
      </c>
      <c r="AP32" s="58" t="s">
        <v>23</v>
      </c>
      <c r="AQ32" s="58" t="s">
        <v>23</v>
      </c>
      <c r="AR32" s="58">
        <v>4.582</v>
      </c>
      <c r="AS32" s="39"/>
    </row>
    <row r="33" spans="1:45" ht="72">
      <c r="A33" s="50">
        <v>4</v>
      </c>
      <c r="B33" s="51" t="s">
        <v>74</v>
      </c>
      <c r="C33" s="52">
        <v>0.00989</v>
      </c>
      <c r="D33" s="53">
        <v>936.89</v>
      </c>
      <c r="E33" s="53" t="s">
        <v>75</v>
      </c>
      <c r="F33" s="53"/>
      <c r="G33" s="53">
        <v>9</v>
      </c>
      <c r="H33" s="53" t="s">
        <v>76</v>
      </c>
      <c r="I33" s="53"/>
      <c r="J33" s="53" t="s">
        <v>77</v>
      </c>
      <c r="K33" s="54"/>
      <c r="L33" s="53">
        <v>423</v>
      </c>
      <c r="M33" s="53" t="s">
        <v>78</v>
      </c>
      <c r="N33" s="53"/>
      <c r="O33" s="55">
        <f>0+0</f>
        <v>0</v>
      </c>
      <c r="P33" s="56" t="s">
        <v>68</v>
      </c>
      <c r="Q33" s="55">
        <f>0+0</f>
        <v>0</v>
      </c>
      <c r="R33" s="55">
        <v>9</v>
      </c>
      <c r="S33" s="55">
        <v>423</v>
      </c>
      <c r="T33" s="56"/>
      <c r="U33" s="56"/>
      <c r="V33" s="55"/>
      <c r="W33" s="55"/>
      <c r="X33" s="56">
        <v>423</v>
      </c>
      <c r="Y33" s="56"/>
      <c r="Z33" s="56"/>
      <c r="AA33" s="56"/>
      <c r="AB33" s="56"/>
      <c r="AC33" s="56"/>
      <c r="AD33" s="56"/>
      <c r="AE33" s="57"/>
      <c r="AF33" s="57"/>
      <c r="AG33" s="57"/>
      <c r="AH33" s="57">
        <v>423</v>
      </c>
      <c r="AI33" s="55"/>
      <c r="AJ33" s="55"/>
      <c r="AK33" s="55"/>
      <c r="AL33" s="55">
        <v>9</v>
      </c>
      <c r="AM33" s="55">
        <v>423</v>
      </c>
      <c r="AN33" s="55">
        <v>9</v>
      </c>
      <c r="AO33" s="58" t="s">
        <v>23</v>
      </c>
      <c r="AP33" s="58" t="s">
        <v>23</v>
      </c>
      <c r="AQ33" s="58" t="s">
        <v>23</v>
      </c>
      <c r="AR33" s="58">
        <v>47.02</v>
      </c>
      <c r="AS33" s="39"/>
    </row>
    <row r="34" spans="1:45" ht="96">
      <c r="A34" s="50">
        <v>5</v>
      </c>
      <c r="B34" s="51" t="s">
        <v>79</v>
      </c>
      <c r="C34" s="52">
        <v>1.141</v>
      </c>
      <c r="D34" s="53">
        <v>58.51</v>
      </c>
      <c r="E34" s="53"/>
      <c r="F34" s="53" t="s">
        <v>80</v>
      </c>
      <c r="G34" s="53">
        <v>67</v>
      </c>
      <c r="H34" s="53"/>
      <c r="I34" s="53" t="s">
        <v>81</v>
      </c>
      <c r="J34" s="53">
        <v>22.32</v>
      </c>
      <c r="K34" s="54" t="s">
        <v>82</v>
      </c>
      <c r="L34" s="53">
        <v>594</v>
      </c>
      <c r="M34" s="53"/>
      <c r="N34" s="53" t="s">
        <v>83</v>
      </c>
      <c r="O34" s="55">
        <f>0+9</f>
        <v>9</v>
      </c>
      <c r="P34" s="56" t="s">
        <v>61</v>
      </c>
      <c r="Q34" s="55">
        <f>0+201</f>
        <v>201</v>
      </c>
      <c r="R34" s="55">
        <v>67</v>
      </c>
      <c r="S34" s="55">
        <v>594</v>
      </c>
      <c r="T34" s="56"/>
      <c r="U34" s="56"/>
      <c r="V34" s="55"/>
      <c r="W34" s="55"/>
      <c r="X34" s="56">
        <v>990</v>
      </c>
      <c r="Y34" s="56"/>
      <c r="Z34" s="56"/>
      <c r="AA34" s="56"/>
      <c r="AB34" s="56"/>
      <c r="AC34" s="56"/>
      <c r="AD34" s="56"/>
      <c r="AE34" s="57"/>
      <c r="AF34" s="57">
        <v>594</v>
      </c>
      <c r="AG34" s="57">
        <v>201</v>
      </c>
      <c r="AH34" s="57"/>
      <c r="AI34" s="55"/>
      <c r="AJ34" s="55">
        <v>67</v>
      </c>
      <c r="AK34" s="55">
        <v>9</v>
      </c>
      <c r="AL34" s="55"/>
      <c r="AM34" s="55">
        <v>594</v>
      </c>
      <c r="AN34" s="55">
        <v>67</v>
      </c>
      <c r="AO34" s="58">
        <v>22.32</v>
      </c>
      <c r="AP34" s="58">
        <v>8.87</v>
      </c>
      <c r="AQ34" s="58">
        <v>22.32</v>
      </c>
      <c r="AR34" s="58" t="s">
        <v>23</v>
      </c>
      <c r="AS34" s="39"/>
    </row>
    <row r="35" spans="1:45" ht="12.75">
      <c r="A35" s="59" t="s">
        <v>23</v>
      </c>
      <c r="B35" s="60" t="s">
        <v>62</v>
      </c>
      <c r="C35" s="61" t="s">
        <v>23</v>
      </c>
      <c r="D35" s="62"/>
      <c r="E35" s="62"/>
      <c r="F35" s="62"/>
      <c r="G35" s="62">
        <v>89</v>
      </c>
      <c r="H35" s="62"/>
      <c r="I35" s="62"/>
      <c r="J35" s="62"/>
      <c r="K35" s="63"/>
      <c r="L35" s="62">
        <v>990</v>
      </c>
      <c r="M35" s="62"/>
      <c r="N35" s="62"/>
      <c r="O35" s="64"/>
      <c r="P35" s="65"/>
      <c r="Q35" s="64"/>
      <c r="R35" s="64"/>
      <c r="S35" s="64"/>
      <c r="T35" s="65" t="s">
        <v>62</v>
      </c>
      <c r="U35" s="65"/>
      <c r="V35" s="64">
        <v>990</v>
      </c>
      <c r="W35" s="64"/>
      <c r="X35" s="65"/>
      <c r="Y35" s="65">
        <v>89</v>
      </c>
      <c r="Z35" s="65"/>
      <c r="AA35" s="65"/>
      <c r="AB35" s="65"/>
      <c r="AC35" s="65"/>
      <c r="AD35" s="65"/>
      <c r="AE35" s="66"/>
      <c r="AF35" s="66"/>
      <c r="AG35" s="66"/>
      <c r="AH35" s="66"/>
      <c r="AI35" s="64"/>
      <c r="AJ35" s="64"/>
      <c r="AK35" s="64"/>
      <c r="AL35" s="64"/>
      <c r="AM35" s="64"/>
      <c r="AN35" s="64"/>
      <c r="AO35" s="67" t="s">
        <v>23</v>
      </c>
      <c r="AP35" s="67" t="s">
        <v>23</v>
      </c>
      <c r="AQ35" s="67" t="s">
        <v>23</v>
      </c>
      <c r="AR35" s="67" t="s">
        <v>23</v>
      </c>
      <c r="AS35" s="39"/>
    </row>
    <row r="36" spans="1:45" ht="21" customHeight="1">
      <c r="A36" s="84" t="s">
        <v>84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39"/>
    </row>
    <row r="37" spans="1:45" ht="168">
      <c r="A37" s="50">
        <v>6</v>
      </c>
      <c r="B37" s="51" t="s">
        <v>85</v>
      </c>
      <c r="C37" s="52">
        <v>12.0162</v>
      </c>
      <c r="D37" s="53">
        <v>1266.93</v>
      </c>
      <c r="E37" s="53" t="s">
        <v>86</v>
      </c>
      <c r="F37" s="53" t="s">
        <v>54</v>
      </c>
      <c r="G37" s="53">
        <v>15224</v>
      </c>
      <c r="H37" s="53" t="s">
        <v>87</v>
      </c>
      <c r="I37" s="53" t="s">
        <v>88</v>
      </c>
      <c r="J37" s="53" t="s">
        <v>89</v>
      </c>
      <c r="K37" s="54" t="s">
        <v>58</v>
      </c>
      <c r="L37" s="53">
        <v>47946</v>
      </c>
      <c r="M37" s="53" t="s">
        <v>90</v>
      </c>
      <c r="N37" s="53" t="s">
        <v>91</v>
      </c>
      <c r="O37" s="55">
        <f>337+157</f>
        <v>494</v>
      </c>
      <c r="P37" s="56" t="s">
        <v>61</v>
      </c>
      <c r="Q37" s="55">
        <f>7522+3502</f>
        <v>11024</v>
      </c>
      <c r="R37" s="55">
        <v>15224</v>
      </c>
      <c r="S37" s="55">
        <v>47946</v>
      </c>
      <c r="T37" s="56"/>
      <c r="U37" s="56"/>
      <c r="V37" s="55"/>
      <c r="W37" s="55"/>
      <c r="X37" s="56">
        <v>69663</v>
      </c>
      <c r="Y37" s="56"/>
      <c r="Z37" s="56"/>
      <c r="AA37" s="56"/>
      <c r="AB37" s="56"/>
      <c r="AC37" s="56"/>
      <c r="AD37" s="56"/>
      <c r="AE37" s="57">
        <v>7522</v>
      </c>
      <c r="AF37" s="57">
        <v>6749</v>
      </c>
      <c r="AG37" s="57">
        <v>3502</v>
      </c>
      <c r="AH37" s="57">
        <v>33675</v>
      </c>
      <c r="AI37" s="55">
        <v>337</v>
      </c>
      <c r="AJ37" s="55">
        <v>809</v>
      </c>
      <c r="AK37" s="55">
        <v>157</v>
      </c>
      <c r="AL37" s="55">
        <v>14078</v>
      </c>
      <c r="AM37" s="55">
        <v>47946</v>
      </c>
      <c r="AN37" s="55">
        <v>15224</v>
      </c>
      <c r="AO37" s="58">
        <v>22.32</v>
      </c>
      <c r="AP37" s="58">
        <v>8.342</v>
      </c>
      <c r="AQ37" s="58">
        <v>22.308</v>
      </c>
      <c r="AR37" s="58">
        <v>2.392</v>
      </c>
      <c r="AS37" s="39"/>
    </row>
    <row r="38" spans="1:45" ht="12.75">
      <c r="A38" s="59" t="s">
        <v>23</v>
      </c>
      <c r="B38" s="60" t="s">
        <v>62</v>
      </c>
      <c r="C38" s="61" t="s">
        <v>23</v>
      </c>
      <c r="D38" s="62"/>
      <c r="E38" s="62"/>
      <c r="F38" s="62"/>
      <c r="G38" s="62">
        <v>16394</v>
      </c>
      <c r="H38" s="62"/>
      <c r="I38" s="62"/>
      <c r="J38" s="62"/>
      <c r="K38" s="63"/>
      <c r="L38" s="62">
        <v>69663</v>
      </c>
      <c r="M38" s="62"/>
      <c r="N38" s="62"/>
      <c r="O38" s="64"/>
      <c r="P38" s="65"/>
      <c r="Q38" s="64"/>
      <c r="R38" s="64"/>
      <c r="S38" s="64"/>
      <c r="T38" s="65" t="s">
        <v>62</v>
      </c>
      <c r="U38" s="65"/>
      <c r="V38" s="64">
        <v>69663</v>
      </c>
      <c r="W38" s="64"/>
      <c r="X38" s="65"/>
      <c r="Y38" s="65">
        <v>16394</v>
      </c>
      <c r="Z38" s="65"/>
      <c r="AA38" s="65"/>
      <c r="AB38" s="65"/>
      <c r="AC38" s="65"/>
      <c r="AD38" s="65"/>
      <c r="AE38" s="66"/>
      <c r="AF38" s="66"/>
      <c r="AG38" s="66"/>
      <c r="AH38" s="66"/>
      <c r="AI38" s="64"/>
      <c r="AJ38" s="64"/>
      <c r="AK38" s="64"/>
      <c r="AL38" s="64"/>
      <c r="AM38" s="64"/>
      <c r="AN38" s="64"/>
      <c r="AO38" s="67" t="s">
        <v>23</v>
      </c>
      <c r="AP38" s="67" t="s">
        <v>23</v>
      </c>
      <c r="AQ38" s="67" t="s">
        <v>23</v>
      </c>
      <c r="AR38" s="67" t="s">
        <v>23</v>
      </c>
      <c r="AS38" s="39"/>
    </row>
    <row r="39" spans="1:45" ht="72">
      <c r="A39" s="50">
        <v>7</v>
      </c>
      <c r="B39" s="51" t="s">
        <v>74</v>
      </c>
      <c r="C39" s="52">
        <v>0.225905</v>
      </c>
      <c r="D39" s="53">
        <v>936.89</v>
      </c>
      <c r="E39" s="53" t="s">
        <v>75</v>
      </c>
      <c r="F39" s="53"/>
      <c r="G39" s="53">
        <v>212</v>
      </c>
      <c r="H39" s="53" t="s">
        <v>92</v>
      </c>
      <c r="I39" s="53"/>
      <c r="J39" s="53" t="s">
        <v>77</v>
      </c>
      <c r="K39" s="54"/>
      <c r="L39" s="53">
        <v>9968</v>
      </c>
      <c r="M39" s="53" t="s">
        <v>93</v>
      </c>
      <c r="N39" s="53"/>
      <c r="O39" s="55">
        <f>0+0</f>
        <v>0</v>
      </c>
      <c r="P39" s="56" t="s">
        <v>68</v>
      </c>
      <c r="Q39" s="55">
        <f>0+0</f>
        <v>0</v>
      </c>
      <c r="R39" s="55">
        <v>212</v>
      </c>
      <c r="S39" s="55">
        <v>9968</v>
      </c>
      <c r="T39" s="56"/>
      <c r="U39" s="56"/>
      <c r="V39" s="55"/>
      <c r="W39" s="55"/>
      <c r="X39" s="56">
        <v>9968</v>
      </c>
      <c r="Y39" s="56"/>
      <c r="Z39" s="56"/>
      <c r="AA39" s="56"/>
      <c r="AB39" s="56"/>
      <c r="AC39" s="56"/>
      <c r="AD39" s="56"/>
      <c r="AE39" s="57"/>
      <c r="AF39" s="57"/>
      <c r="AG39" s="57"/>
      <c r="AH39" s="57">
        <v>9968</v>
      </c>
      <c r="AI39" s="55"/>
      <c r="AJ39" s="55"/>
      <c r="AK39" s="55"/>
      <c r="AL39" s="55">
        <v>212</v>
      </c>
      <c r="AM39" s="55">
        <v>9968</v>
      </c>
      <c r="AN39" s="55">
        <v>212</v>
      </c>
      <c r="AO39" s="58" t="s">
        <v>23</v>
      </c>
      <c r="AP39" s="58" t="s">
        <v>23</v>
      </c>
      <c r="AQ39" s="58" t="s">
        <v>23</v>
      </c>
      <c r="AR39" s="58">
        <v>47.02</v>
      </c>
      <c r="AS39" s="39"/>
    </row>
    <row r="40" spans="1:45" ht="96">
      <c r="A40" s="50">
        <v>8</v>
      </c>
      <c r="B40" s="51" t="s">
        <v>79</v>
      </c>
      <c r="C40" s="52">
        <v>1.456</v>
      </c>
      <c r="D40" s="53">
        <v>58.51</v>
      </c>
      <c r="E40" s="53"/>
      <c r="F40" s="53" t="s">
        <v>80</v>
      </c>
      <c r="G40" s="53">
        <v>85</v>
      </c>
      <c r="H40" s="53"/>
      <c r="I40" s="53" t="s">
        <v>94</v>
      </c>
      <c r="J40" s="53">
        <v>22.32</v>
      </c>
      <c r="K40" s="54" t="s">
        <v>82</v>
      </c>
      <c r="L40" s="53">
        <v>754</v>
      </c>
      <c r="M40" s="53"/>
      <c r="N40" s="53" t="s">
        <v>95</v>
      </c>
      <c r="O40" s="55">
        <f>0+12</f>
        <v>12</v>
      </c>
      <c r="P40" s="56" t="s">
        <v>61</v>
      </c>
      <c r="Q40" s="55">
        <f>0+268</f>
        <v>268</v>
      </c>
      <c r="R40" s="55">
        <v>85</v>
      </c>
      <c r="S40" s="55">
        <v>754</v>
      </c>
      <c r="T40" s="56"/>
      <c r="U40" s="56"/>
      <c r="V40" s="55"/>
      <c r="W40" s="55"/>
      <c r="X40" s="56">
        <v>1282</v>
      </c>
      <c r="Y40" s="56"/>
      <c r="Z40" s="56"/>
      <c r="AA40" s="56"/>
      <c r="AB40" s="56"/>
      <c r="AC40" s="56"/>
      <c r="AD40" s="56"/>
      <c r="AE40" s="57"/>
      <c r="AF40" s="57">
        <v>754</v>
      </c>
      <c r="AG40" s="57">
        <v>268</v>
      </c>
      <c r="AH40" s="57"/>
      <c r="AI40" s="55"/>
      <c r="AJ40" s="55">
        <v>85</v>
      </c>
      <c r="AK40" s="55">
        <v>12</v>
      </c>
      <c r="AL40" s="55"/>
      <c r="AM40" s="55">
        <v>754</v>
      </c>
      <c r="AN40" s="55">
        <v>85</v>
      </c>
      <c r="AO40" s="58">
        <v>22.32</v>
      </c>
      <c r="AP40" s="58">
        <v>8.87</v>
      </c>
      <c r="AQ40" s="58">
        <v>22.32</v>
      </c>
      <c r="AR40" s="58" t="s">
        <v>23</v>
      </c>
      <c r="AS40" s="39"/>
    </row>
    <row r="41" spans="1:45" ht="12.75">
      <c r="A41" s="59" t="s">
        <v>23</v>
      </c>
      <c r="B41" s="60" t="s">
        <v>62</v>
      </c>
      <c r="C41" s="61" t="s">
        <v>23</v>
      </c>
      <c r="D41" s="62"/>
      <c r="E41" s="62"/>
      <c r="F41" s="62"/>
      <c r="G41" s="62">
        <v>113</v>
      </c>
      <c r="H41" s="62"/>
      <c r="I41" s="62"/>
      <c r="J41" s="62"/>
      <c r="K41" s="63"/>
      <c r="L41" s="62">
        <v>1282</v>
      </c>
      <c r="M41" s="62"/>
      <c r="N41" s="62"/>
      <c r="O41" s="64"/>
      <c r="P41" s="65"/>
      <c r="Q41" s="64"/>
      <c r="R41" s="64"/>
      <c r="S41" s="64"/>
      <c r="T41" s="65" t="s">
        <v>62</v>
      </c>
      <c r="U41" s="65"/>
      <c r="V41" s="64">
        <v>1282</v>
      </c>
      <c r="W41" s="64"/>
      <c r="X41" s="65"/>
      <c r="Y41" s="65">
        <v>113</v>
      </c>
      <c r="Z41" s="65"/>
      <c r="AA41" s="65"/>
      <c r="AB41" s="65"/>
      <c r="AC41" s="65"/>
      <c r="AD41" s="65"/>
      <c r="AE41" s="66"/>
      <c r="AF41" s="66"/>
      <c r="AG41" s="66"/>
      <c r="AH41" s="66"/>
      <c r="AI41" s="64"/>
      <c r="AJ41" s="64"/>
      <c r="AK41" s="64"/>
      <c r="AL41" s="64"/>
      <c r="AM41" s="64"/>
      <c r="AN41" s="64"/>
      <c r="AO41" s="67" t="s">
        <v>23</v>
      </c>
      <c r="AP41" s="67" t="s">
        <v>23</v>
      </c>
      <c r="AQ41" s="67" t="s">
        <v>23</v>
      </c>
      <c r="AR41" s="67" t="s">
        <v>23</v>
      </c>
      <c r="AS41" s="39"/>
    </row>
    <row r="42" spans="1:45" ht="72">
      <c r="A42" s="50">
        <v>9</v>
      </c>
      <c r="B42" s="51" t="s">
        <v>63</v>
      </c>
      <c r="C42" s="52">
        <v>-0.3785</v>
      </c>
      <c r="D42" s="53">
        <v>36064.75</v>
      </c>
      <c r="E42" s="53" t="s">
        <v>64</v>
      </c>
      <c r="F42" s="53"/>
      <c r="G42" s="53">
        <v>-13651</v>
      </c>
      <c r="H42" s="53" t="s">
        <v>96</v>
      </c>
      <c r="I42" s="53"/>
      <c r="J42" s="53" t="s">
        <v>66</v>
      </c>
      <c r="K42" s="54"/>
      <c r="L42" s="53">
        <v>-30237</v>
      </c>
      <c r="M42" s="53" t="s">
        <v>97</v>
      </c>
      <c r="N42" s="53"/>
      <c r="O42" s="55">
        <f>0+0</f>
        <v>0</v>
      </c>
      <c r="P42" s="56" t="s">
        <v>68</v>
      </c>
      <c r="Q42" s="55">
        <f>0+0</f>
        <v>0</v>
      </c>
      <c r="R42" s="55">
        <v>-13651</v>
      </c>
      <c r="S42" s="55">
        <v>-30237</v>
      </c>
      <c r="T42" s="56"/>
      <c r="U42" s="56"/>
      <c r="V42" s="55"/>
      <c r="W42" s="55"/>
      <c r="X42" s="56">
        <v>-30237</v>
      </c>
      <c r="Y42" s="56"/>
      <c r="Z42" s="56"/>
      <c r="AA42" s="56"/>
      <c r="AB42" s="56"/>
      <c r="AC42" s="56"/>
      <c r="AD42" s="56"/>
      <c r="AE42" s="57"/>
      <c r="AF42" s="57"/>
      <c r="AG42" s="57"/>
      <c r="AH42" s="57">
        <v>-30237</v>
      </c>
      <c r="AI42" s="55"/>
      <c r="AJ42" s="55"/>
      <c r="AK42" s="55"/>
      <c r="AL42" s="55">
        <v>-13651</v>
      </c>
      <c r="AM42" s="55">
        <v>-30237</v>
      </c>
      <c r="AN42" s="55">
        <v>-13651</v>
      </c>
      <c r="AO42" s="58" t="s">
        <v>23</v>
      </c>
      <c r="AP42" s="58" t="s">
        <v>23</v>
      </c>
      <c r="AQ42" s="58" t="s">
        <v>23</v>
      </c>
      <c r="AR42" s="58">
        <v>2.215</v>
      </c>
      <c r="AS42" s="39"/>
    </row>
    <row r="43" spans="1:45" ht="84">
      <c r="A43" s="50">
        <v>10</v>
      </c>
      <c r="B43" s="51" t="s">
        <v>69</v>
      </c>
      <c r="C43" s="52">
        <v>0.3785</v>
      </c>
      <c r="D43" s="53">
        <v>24683.08</v>
      </c>
      <c r="E43" s="53" t="s">
        <v>70</v>
      </c>
      <c r="F43" s="53"/>
      <c r="G43" s="53">
        <v>9343</v>
      </c>
      <c r="H43" s="53" t="s">
        <v>98</v>
      </c>
      <c r="I43" s="53"/>
      <c r="J43" s="53" t="s">
        <v>72</v>
      </c>
      <c r="K43" s="54"/>
      <c r="L43" s="53">
        <v>42810</v>
      </c>
      <c r="M43" s="53" t="s">
        <v>99</v>
      </c>
      <c r="N43" s="53"/>
      <c r="O43" s="55">
        <f>0+0</f>
        <v>0</v>
      </c>
      <c r="P43" s="56" t="s">
        <v>68</v>
      </c>
      <c r="Q43" s="55">
        <f>0+0</f>
        <v>0</v>
      </c>
      <c r="R43" s="55">
        <v>9343</v>
      </c>
      <c r="S43" s="55">
        <v>42810</v>
      </c>
      <c r="T43" s="56"/>
      <c r="U43" s="56"/>
      <c r="V43" s="55"/>
      <c r="W43" s="55"/>
      <c r="X43" s="56">
        <v>42810</v>
      </c>
      <c r="Y43" s="56"/>
      <c r="Z43" s="56"/>
      <c r="AA43" s="56"/>
      <c r="AB43" s="56"/>
      <c r="AC43" s="56"/>
      <c r="AD43" s="56"/>
      <c r="AE43" s="57"/>
      <c r="AF43" s="57"/>
      <c r="AG43" s="57"/>
      <c r="AH43" s="57">
        <v>42810</v>
      </c>
      <c r="AI43" s="55"/>
      <c r="AJ43" s="55"/>
      <c r="AK43" s="55"/>
      <c r="AL43" s="55">
        <v>9343</v>
      </c>
      <c r="AM43" s="55">
        <v>42810</v>
      </c>
      <c r="AN43" s="55">
        <v>9343</v>
      </c>
      <c r="AO43" s="58" t="s">
        <v>23</v>
      </c>
      <c r="AP43" s="58" t="s">
        <v>23</v>
      </c>
      <c r="AQ43" s="58" t="s">
        <v>23</v>
      </c>
      <c r="AR43" s="58">
        <v>4.582</v>
      </c>
      <c r="AS43" s="39"/>
    </row>
    <row r="44" spans="1:45" ht="21" customHeight="1">
      <c r="A44" s="84" t="s">
        <v>100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39"/>
    </row>
    <row r="45" spans="1:45" ht="168">
      <c r="A45" s="50">
        <v>11</v>
      </c>
      <c r="B45" s="51" t="s">
        <v>101</v>
      </c>
      <c r="C45" s="52">
        <v>26.052</v>
      </c>
      <c r="D45" s="53">
        <v>509.57</v>
      </c>
      <c r="E45" s="53" t="s">
        <v>102</v>
      </c>
      <c r="F45" s="53" t="s">
        <v>54</v>
      </c>
      <c r="G45" s="53">
        <v>13275</v>
      </c>
      <c r="H45" s="53" t="s">
        <v>103</v>
      </c>
      <c r="I45" s="53" t="s">
        <v>104</v>
      </c>
      <c r="J45" s="53" t="s">
        <v>105</v>
      </c>
      <c r="K45" s="54" t="s">
        <v>58</v>
      </c>
      <c r="L45" s="53">
        <v>60243</v>
      </c>
      <c r="M45" s="53" t="s">
        <v>106</v>
      </c>
      <c r="N45" s="53" t="s">
        <v>107</v>
      </c>
      <c r="O45" s="55">
        <f>731+339</f>
        <v>1070</v>
      </c>
      <c r="P45" s="56" t="s">
        <v>61</v>
      </c>
      <c r="Q45" s="55">
        <f>16316+7562</f>
        <v>23878</v>
      </c>
      <c r="R45" s="55">
        <v>13275</v>
      </c>
      <c r="S45" s="55">
        <v>60243</v>
      </c>
      <c r="T45" s="56"/>
      <c r="U45" s="56"/>
      <c r="V45" s="55"/>
      <c r="W45" s="55"/>
      <c r="X45" s="56">
        <v>107282</v>
      </c>
      <c r="Y45" s="56"/>
      <c r="Z45" s="56"/>
      <c r="AA45" s="56"/>
      <c r="AB45" s="56"/>
      <c r="AC45" s="56"/>
      <c r="AD45" s="56"/>
      <c r="AE45" s="57">
        <v>16316</v>
      </c>
      <c r="AF45" s="57">
        <v>14632</v>
      </c>
      <c r="AG45" s="57">
        <v>7562</v>
      </c>
      <c r="AH45" s="57">
        <v>29295</v>
      </c>
      <c r="AI45" s="55">
        <v>731</v>
      </c>
      <c r="AJ45" s="55">
        <v>1754</v>
      </c>
      <c r="AK45" s="55">
        <v>339</v>
      </c>
      <c r="AL45" s="55">
        <v>10790</v>
      </c>
      <c r="AM45" s="55">
        <v>60243</v>
      </c>
      <c r="AN45" s="55">
        <v>13275</v>
      </c>
      <c r="AO45" s="58">
        <v>22.32</v>
      </c>
      <c r="AP45" s="58">
        <v>8.342</v>
      </c>
      <c r="AQ45" s="58">
        <v>22.308</v>
      </c>
      <c r="AR45" s="58">
        <v>2.715</v>
      </c>
      <c r="AS45" s="39"/>
    </row>
    <row r="46" spans="1:45" ht="12.75">
      <c r="A46" s="59" t="s">
        <v>23</v>
      </c>
      <c r="B46" s="60" t="s">
        <v>62</v>
      </c>
      <c r="C46" s="61" t="s">
        <v>23</v>
      </c>
      <c r="D46" s="62"/>
      <c r="E46" s="62"/>
      <c r="F46" s="62"/>
      <c r="G46" s="62">
        <v>15811</v>
      </c>
      <c r="H46" s="62"/>
      <c r="I46" s="62"/>
      <c r="J46" s="62"/>
      <c r="K46" s="63"/>
      <c r="L46" s="62">
        <v>107282</v>
      </c>
      <c r="M46" s="62"/>
      <c r="N46" s="62"/>
      <c r="O46" s="64"/>
      <c r="P46" s="65"/>
      <c r="Q46" s="64"/>
      <c r="R46" s="64"/>
      <c r="S46" s="64"/>
      <c r="T46" s="65" t="s">
        <v>62</v>
      </c>
      <c r="U46" s="65"/>
      <c r="V46" s="64">
        <v>107282</v>
      </c>
      <c r="W46" s="64"/>
      <c r="X46" s="65"/>
      <c r="Y46" s="65">
        <v>15811</v>
      </c>
      <c r="Z46" s="65"/>
      <c r="AA46" s="65"/>
      <c r="AB46" s="65"/>
      <c r="AC46" s="65"/>
      <c r="AD46" s="65"/>
      <c r="AE46" s="66"/>
      <c r="AF46" s="66"/>
      <c r="AG46" s="66"/>
      <c r="AH46" s="66"/>
      <c r="AI46" s="64"/>
      <c r="AJ46" s="64"/>
      <c r="AK46" s="64"/>
      <c r="AL46" s="64"/>
      <c r="AM46" s="64"/>
      <c r="AN46" s="64"/>
      <c r="AO46" s="67" t="s">
        <v>23</v>
      </c>
      <c r="AP46" s="67" t="s">
        <v>23</v>
      </c>
      <c r="AQ46" s="67" t="s">
        <v>23</v>
      </c>
      <c r="AR46" s="67" t="s">
        <v>23</v>
      </c>
      <c r="AS46" s="39"/>
    </row>
    <row r="47" spans="1:45" ht="72">
      <c r="A47" s="50">
        <v>12</v>
      </c>
      <c r="B47" s="51" t="s">
        <v>74</v>
      </c>
      <c r="C47" s="52">
        <v>0.162825</v>
      </c>
      <c r="D47" s="53">
        <v>936.89</v>
      </c>
      <c r="E47" s="53" t="s">
        <v>75</v>
      </c>
      <c r="F47" s="53"/>
      <c r="G47" s="53">
        <v>153</v>
      </c>
      <c r="H47" s="53" t="s">
        <v>108</v>
      </c>
      <c r="I47" s="53"/>
      <c r="J47" s="53" t="s">
        <v>77</v>
      </c>
      <c r="K47" s="54"/>
      <c r="L47" s="53">
        <v>7194</v>
      </c>
      <c r="M47" s="53" t="s">
        <v>109</v>
      </c>
      <c r="N47" s="53"/>
      <c r="O47" s="55">
        <f>0+0</f>
        <v>0</v>
      </c>
      <c r="P47" s="56" t="s">
        <v>68</v>
      </c>
      <c r="Q47" s="55">
        <f>0+0</f>
        <v>0</v>
      </c>
      <c r="R47" s="55">
        <v>153</v>
      </c>
      <c r="S47" s="55">
        <v>7194</v>
      </c>
      <c r="T47" s="56"/>
      <c r="U47" s="56"/>
      <c r="V47" s="55"/>
      <c r="W47" s="55"/>
      <c r="X47" s="56">
        <v>7194</v>
      </c>
      <c r="Y47" s="56"/>
      <c r="Z47" s="56"/>
      <c r="AA47" s="56"/>
      <c r="AB47" s="56"/>
      <c r="AC47" s="56"/>
      <c r="AD47" s="56"/>
      <c r="AE47" s="57"/>
      <c r="AF47" s="57"/>
      <c r="AG47" s="57"/>
      <c r="AH47" s="57">
        <v>7194</v>
      </c>
      <c r="AI47" s="55"/>
      <c r="AJ47" s="55"/>
      <c r="AK47" s="55"/>
      <c r="AL47" s="55">
        <v>153</v>
      </c>
      <c r="AM47" s="55">
        <v>7194</v>
      </c>
      <c r="AN47" s="55">
        <v>153</v>
      </c>
      <c r="AO47" s="58" t="s">
        <v>23</v>
      </c>
      <c r="AP47" s="58" t="s">
        <v>23</v>
      </c>
      <c r="AQ47" s="58" t="s">
        <v>23</v>
      </c>
      <c r="AR47" s="58">
        <v>47.02</v>
      </c>
      <c r="AS47" s="39"/>
    </row>
    <row r="48" spans="1:45" ht="96">
      <c r="A48" s="50">
        <v>13</v>
      </c>
      <c r="B48" s="51" t="s">
        <v>79</v>
      </c>
      <c r="C48" s="52">
        <v>3.158</v>
      </c>
      <c r="D48" s="53">
        <v>58.51</v>
      </c>
      <c r="E48" s="53"/>
      <c r="F48" s="53" t="s">
        <v>80</v>
      </c>
      <c r="G48" s="53">
        <v>185</v>
      </c>
      <c r="H48" s="53"/>
      <c r="I48" s="53" t="s">
        <v>110</v>
      </c>
      <c r="J48" s="53">
        <v>22.32</v>
      </c>
      <c r="K48" s="54" t="s">
        <v>82</v>
      </c>
      <c r="L48" s="53">
        <v>1641</v>
      </c>
      <c r="M48" s="53"/>
      <c r="N48" s="53" t="s">
        <v>111</v>
      </c>
      <c r="O48" s="55">
        <f>0+25</f>
        <v>25</v>
      </c>
      <c r="P48" s="56" t="s">
        <v>61</v>
      </c>
      <c r="Q48" s="55">
        <f>0+558</f>
        <v>558</v>
      </c>
      <c r="R48" s="55">
        <v>185</v>
      </c>
      <c r="S48" s="55">
        <v>1641</v>
      </c>
      <c r="T48" s="56"/>
      <c r="U48" s="56"/>
      <c r="V48" s="55"/>
      <c r="W48" s="55"/>
      <c r="X48" s="56">
        <v>2740</v>
      </c>
      <c r="Y48" s="56"/>
      <c r="Z48" s="56"/>
      <c r="AA48" s="56"/>
      <c r="AB48" s="56"/>
      <c r="AC48" s="56"/>
      <c r="AD48" s="56"/>
      <c r="AE48" s="57"/>
      <c r="AF48" s="57">
        <v>1641</v>
      </c>
      <c r="AG48" s="57">
        <v>558</v>
      </c>
      <c r="AH48" s="57"/>
      <c r="AI48" s="55"/>
      <c r="AJ48" s="55">
        <v>185</v>
      </c>
      <c r="AK48" s="55">
        <v>25</v>
      </c>
      <c r="AL48" s="55"/>
      <c r="AM48" s="55">
        <v>1641</v>
      </c>
      <c r="AN48" s="55">
        <v>185</v>
      </c>
      <c r="AO48" s="58">
        <v>22.32</v>
      </c>
      <c r="AP48" s="58">
        <v>8.87</v>
      </c>
      <c r="AQ48" s="58">
        <v>22.32</v>
      </c>
      <c r="AR48" s="58" t="s">
        <v>23</v>
      </c>
      <c r="AS48" s="39"/>
    </row>
    <row r="49" spans="1:45" ht="12.75">
      <c r="A49" s="59" t="s">
        <v>23</v>
      </c>
      <c r="B49" s="60" t="s">
        <v>62</v>
      </c>
      <c r="C49" s="61" t="s">
        <v>23</v>
      </c>
      <c r="D49" s="62"/>
      <c r="E49" s="62"/>
      <c r="F49" s="62"/>
      <c r="G49" s="62">
        <v>245</v>
      </c>
      <c r="H49" s="62"/>
      <c r="I49" s="62"/>
      <c r="J49" s="62"/>
      <c r="K49" s="63"/>
      <c r="L49" s="62">
        <v>2740</v>
      </c>
      <c r="M49" s="62"/>
      <c r="N49" s="62"/>
      <c r="O49" s="64"/>
      <c r="P49" s="65"/>
      <c r="Q49" s="64"/>
      <c r="R49" s="64"/>
      <c r="S49" s="64"/>
      <c r="T49" s="65" t="s">
        <v>62</v>
      </c>
      <c r="U49" s="65"/>
      <c r="V49" s="64">
        <v>2740</v>
      </c>
      <c r="W49" s="64"/>
      <c r="X49" s="65"/>
      <c r="Y49" s="65">
        <v>245</v>
      </c>
      <c r="Z49" s="65"/>
      <c r="AA49" s="65"/>
      <c r="AB49" s="65"/>
      <c r="AC49" s="65"/>
      <c r="AD49" s="65"/>
      <c r="AE49" s="66"/>
      <c r="AF49" s="66"/>
      <c r="AG49" s="66"/>
      <c r="AH49" s="66"/>
      <c r="AI49" s="64"/>
      <c r="AJ49" s="64"/>
      <c r="AK49" s="64"/>
      <c r="AL49" s="64"/>
      <c r="AM49" s="64"/>
      <c r="AN49" s="64"/>
      <c r="AO49" s="67" t="s">
        <v>23</v>
      </c>
      <c r="AP49" s="67" t="s">
        <v>23</v>
      </c>
      <c r="AQ49" s="67" t="s">
        <v>23</v>
      </c>
      <c r="AR49" s="67" t="s">
        <v>23</v>
      </c>
      <c r="AS49" s="39"/>
    </row>
    <row r="50" spans="1:45" ht="72">
      <c r="A50" s="50">
        <v>14</v>
      </c>
      <c r="B50" s="51" t="s">
        <v>63</v>
      </c>
      <c r="C50" s="52">
        <v>-0.2735</v>
      </c>
      <c r="D50" s="53">
        <v>36064.75</v>
      </c>
      <c r="E50" s="53" t="s">
        <v>64</v>
      </c>
      <c r="F50" s="53"/>
      <c r="G50" s="53">
        <v>-9864</v>
      </c>
      <c r="H50" s="53" t="s">
        <v>112</v>
      </c>
      <c r="I50" s="53"/>
      <c r="J50" s="53" t="s">
        <v>66</v>
      </c>
      <c r="K50" s="54"/>
      <c r="L50" s="53">
        <v>-21849</v>
      </c>
      <c r="M50" s="53" t="s">
        <v>113</v>
      </c>
      <c r="N50" s="53"/>
      <c r="O50" s="55">
        <f>0+0</f>
        <v>0</v>
      </c>
      <c r="P50" s="56" t="s">
        <v>68</v>
      </c>
      <c r="Q50" s="55">
        <f>0+0</f>
        <v>0</v>
      </c>
      <c r="R50" s="55">
        <v>-9864</v>
      </c>
      <c r="S50" s="55">
        <v>-21849</v>
      </c>
      <c r="T50" s="56"/>
      <c r="U50" s="56"/>
      <c r="V50" s="55"/>
      <c r="W50" s="55"/>
      <c r="X50" s="56">
        <v>-21849</v>
      </c>
      <c r="Y50" s="56"/>
      <c r="Z50" s="56"/>
      <c r="AA50" s="56"/>
      <c r="AB50" s="56"/>
      <c r="AC50" s="56"/>
      <c r="AD50" s="56"/>
      <c r="AE50" s="57"/>
      <c r="AF50" s="57"/>
      <c r="AG50" s="57"/>
      <c r="AH50" s="57">
        <v>-21849</v>
      </c>
      <c r="AI50" s="55"/>
      <c r="AJ50" s="55"/>
      <c r="AK50" s="55"/>
      <c r="AL50" s="55">
        <v>-9864</v>
      </c>
      <c r="AM50" s="55">
        <v>-21849</v>
      </c>
      <c r="AN50" s="55">
        <v>-9864</v>
      </c>
      <c r="AO50" s="58" t="s">
        <v>23</v>
      </c>
      <c r="AP50" s="58" t="s">
        <v>23</v>
      </c>
      <c r="AQ50" s="58" t="s">
        <v>23</v>
      </c>
      <c r="AR50" s="58">
        <v>2.215</v>
      </c>
      <c r="AS50" s="39"/>
    </row>
    <row r="51" spans="1:45" ht="84">
      <c r="A51" s="50">
        <v>15</v>
      </c>
      <c r="B51" s="51" t="s">
        <v>69</v>
      </c>
      <c r="C51" s="52">
        <v>0.2735</v>
      </c>
      <c r="D51" s="53">
        <v>24683.08</v>
      </c>
      <c r="E51" s="53" t="s">
        <v>70</v>
      </c>
      <c r="F51" s="53"/>
      <c r="G51" s="53">
        <v>6751</v>
      </c>
      <c r="H51" s="53" t="s">
        <v>114</v>
      </c>
      <c r="I51" s="53"/>
      <c r="J51" s="53" t="s">
        <v>72</v>
      </c>
      <c r="K51" s="54"/>
      <c r="L51" s="53">
        <v>30933</v>
      </c>
      <c r="M51" s="53" t="s">
        <v>115</v>
      </c>
      <c r="N51" s="53"/>
      <c r="O51" s="55">
        <f>0+0</f>
        <v>0</v>
      </c>
      <c r="P51" s="56" t="s">
        <v>68</v>
      </c>
      <c r="Q51" s="55">
        <f>0+0</f>
        <v>0</v>
      </c>
      <c r="R51" s="55">
        <v>6751</v>
      </c>
      <c r="S51" s="55">
        <v>30933</v>
      </c>
      <c r="T51" s="56"/>
      <c r="U51" s="56"/>
      <c r="V51" s="55"/>
      <c r="W51" s="55"/>
      <c r="X51" s="56">
        <v>30933</v>
      </c>
      <c r="Y51" s="56"/>
      <c r="Z51" s="56"/>
      <c r="AA51" s="56"/>
      <c r="AB51" s="56"/>
      <c r="AC51" s="56"/>
      <c r="AD51" s="56"/>
      <c r="AE51" s="57"/>
      <c r="AF51" s="57"/>
      <c r="AG51" s="57"/>
      <c r="AH51" s="57">
        <v>30933</v>
      </c>
      <c r="AI51" s="55"/>
      <c r="AJ51" s="55"/>
      <c r="AK51" s="55"/>
      <c r="AL51" s="55">
        <v>6751</v>
      </c>
      <c r="AM51" s="55">
        <v>30933</v>
      </c>
      <c r="AN51" s="55">
        <v>6751</v>
      </c>
      <c r="AO51" s="58" t="s">
        <v>23</v>
      </c>
      <c r="AP51" s="58" t="s">
        <v>23</v>
      </c>
      <c r="AQ51" s="58" t="s">
        <v>23</v>
      </c>
      <c r="AR51" s="58">
        <v>4.582</v>
      </c>
      <c r="AS51" s="39"/>
    </row>
    <row r="52" spans="1:45" ht="21" customHeight="1">
      <c r="A52" s="84" t="s">
        <v>116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39"/>
    </row>
    <row r="53" spans="1:45" ht="156">
      <c r="A53" s="50">
        <v>16</v>
      </c>
      <c r="B53" s="51" t="s">
        <v>117</v>
      </c>
      <c r="C53" s="52">
        <v>3.70791</v>
      </c>
      <c r="D53" s="53">
        <v>3160.33</v>
      </c>
      <c r="E53" s="53" t="s">
        <v>118</v>
      </c>
      <c r="F53" s="53" t="s">
        <v>54</v>
      </c>
      <c r="G53" s="53">
        <v>11718</v>
      </c>
      <c r="H53" s="53" t="s">
        <v>119</v>
      </c>
      <c r="I53" s="53" t="s">
        <v>120</v>
      </c>
      <c r="J53" s="53" t="s">
        <v>121</v>
      </c>
      <c r="K53" s="54" t="s">
        <v>58</v>
      </c>
      <c r="L53" s="53">
        <v>30340</v>
      </c>
      <c r="M53" s="53" t="s">
        <v>122</v>
      </c>
      <c r="N53" s="53" t="s">
        <v>123</v>
      </c>
      <c r="O53" s="55">
        <f>104+48</f>
        <v>152</v>
      </c>
      <c r="P53" s="56" t="s">
        <v>61</v>
      </c>
      <c r="Q53" s="55">
        <f>2321+1071</f>
        <v>3392</v>
      </c>
      <c r="R53" s="55">
        <v>11718</v>
      </c>
      <c r="S53" s="55">
        <v>30340</v>
      </c>
      <c r="T53" s="56"/>
      <c r="U53" s="56"/>
      <c r="V53" s="55"/>
      <c r="W53" s="55"/>
      <c r="X53" s="56">
        <v>37022</v>
      </c>
      <c r="Y53" s="56"/>
      <c r="Z53" s="56"/>
      <c r="AA53" s="56"/>
      <c r="AB53" s="56"/>
      <c r="AC53" s="56"/>
      <c r="AD53" s="56"/>
      <c r="AE53" s="57">
        <v>2321</v>
      </c>
      <c r="AF53" s="57">
        <v>2086</v>
      </c>
      <c r="AG53" s="57">
        <v>1071</v>
      </c>
      <c r="AH53" s="57">
        <v>25933</v>
      </c>
      <c r="AI53" s="55">
        <v>104</v>
      </c>
      <c r="AJ53" s="55">
        <v>250</v>
      </c>
      <c r="AK53" s="55">
        <v>48</v>
      </c>
      <c r="AL53" s="55">
        <v>11364</v>
      </c>
      <c r="AM53" s="55">
        <v>30340</v>
      </c>
      <c r="AN53" s="55">
        <v>11718</v>
      </c>
      <c r="AO53" s="58">
        <v>22.32</v>
      </c>
      <c r="AP53" s="58">
        <v>8.342</v>
      </c>
      <c r="AQ53" s="58">
        <v>22.308</v>
      </c>
      <c r="AR53" s="58">
        <v>2.282</v>
      </c>
      <c r="AS53" s="39"/>
    </row>
    <row r="54" spans="1:45" ht="12.75">
      <c r="A54" s="59" t="s">
        <v>23</v>
      </c>
      <c r="B54" s="60" t="s">
        <v>62</v>
      </c>
      <c r="C54" s="61" t="s">
        <v>23</v>
      </c>
      <c r="D54" s="62"/>
      <c r="E54" s="62"/>
      <c r="F54" s="62"/>
      <c r="G54" s="62">
        <v>12078</v>
      </c>
      <c r="H54" s="62"/>
      <c r="I54" s="62"/>
      <c r="J54" s="62"/>
      <c r="K54" s="63"/>
      <c r="L54" s="62">
        <v>37022</v>
      </c>
      <c r="M54" s="62"/>
      <c r="N54" s="62"/>
      <c r="O54" s="64"/>
      <c r="P54" s="65"/>
      <c r="Q54" s="64"/>
      <c r="R54" s="64"/>
      <c r="S54" s="64"/>
      <c r="T54" s="65" t="s">
        <v>62</v>
      </c>
      <c r="U54" s="65"/>
      <c r="V54" s="64">
        <v>37022</v>
      </c>
      <c r="W54" s="64"/>
      <c r="X54" s="65"/>
      <c r="Y54" s="65">
        <v>12078</v>
      </c>
      <c r="Z54" s="65"/>
      <c r="AA54" s="65"/>
      <c r="AB54" s="65"/>
      <c r="AC54" s="65"/>
      <c r="AD54" s="65"/>
      <c r="AE54" s="66"/>
      <c r="AF54" s="66"/>
      <c r="AG54" s="66"/>
      <c r="AH54" s="66"/>
      <c r="AI54" s="64"/>
      <c r="AJ54" s="64"/>
      <c r="AK54" s="64"/>
      <c r="AL54" s="64"/>
      <c r="AM54" s="64"/>
      <c r="AN54" s="64"/>
      <c r="AO54" s="67" t="s">
        <v>23</v>
      </c>
      <c r="AP54" s="67" t="s">
        <v>23</v>
      </c>
      <c r="AQ54" s="67" t="s">
        <v>23</v>
      </c>
      <c r="AR54" s="67" t="s">
        <v>23</v>
      </c>
      <c r="AS54" s="39"/>
    </row>
    <row r="55" spans="1:45" ht="72">
      <c r="A55" s="50">
        <v>17</v>
      </c>
      <c r="B55" s="51" t="s">
        <v>74</v>
      </c>
      <c r="C55" s="52">
        <v>0.370791</v>
      </c>
      <c r="D55" s="53">
        <v>936.89</v>
      </c>
      <c r="E55" s="53" t="s">
        <v>75</v>
      </c>
      <c r="F55" s="53"/>
      <c r="G55" s="53">
        <v>347</v>
      </c>
      <c r="H55" s="53" t="s">
        <v>124</v>
      </c>
      <c r="I55" s="53"/>
      <c r="J55" s="53" t="s">
        <v>77</v>
      </c>
      <c r="K55" s="54"/>
      <c r="L55" s="53">
        <v>16316</v>
      </c>
      <c r="M55" s="53" t="s">
        <v>125</v>
      </c>
      <c r="N55" s="53"/>
      <c r="O55" s="55">
        <f>0+0</f>
        <v>0</v>
      </c>
      <c r="P55" s="56" t="s">
        <v>68</v>
      </c>
      <c r="Q55" s="55">
        <f>0+0</f>
        <v>0</v>
      </c>
      <c r="R55" s="55">
        <v>347</v>
      </c>
      <c r="S55" s="55">
        <v>16316</v>
      </c>
      <c r="T55" s="56"/>
      <c r="U55" s="56"/>
      <c r="V55" s="55"/>
      <c r="W55" s="55"/>
      <c r="X55" s="56">
        <v>16316</v>
      </c>
      <c r="Y55" s="56"/>
      <c r="Z55" s="56"/>
      <c r="AA55" s="56"/>
      <c r="AB55" s="56"/>
      <c r="AC55" s="56"/>
      <c r="AD55" s="56"/>
      <c r="AE55" s="57"/>
      <c r="AF55" s="57"/>
      <c r="AG55" s="57"/>
      <c r="AH55" s="57">
        <v>16316</v>
      </c>
      <c r="AI55" s="55"/>
      <c r="AJ55" s="55"/>
      <c r="AK55" s="55"/>
      <c r="AL55" s="55">
        <v>347</v>
      </c>
      <c r="AM55" s="55">
        <v>16316</v>
      </c>
      <c r="AN55" s="55">
        <v>347</v>
      </c>
      <c r="AO55" s="58" t="s">
        <v>23</v>
      </c>
      <c r="AP55" s="58" t="s">
        <v>23</v>
      </c>
      <c r="AQ55" s="58" t="s">
        <v>23</v>
      </c>
      <c r="AR55" s="58">
        <v>47.02</v>
      </c>
      <c r="AS55" s="39"/>
    </row>
    <row r="56" spans="1:45" ht="96">
      <c r="A56" s="50">
        <v>18</v>
      </c>
      <c r="B56" s="51" t="s">
        <v>126</v>
      </c>
      <c r="C56" s="52">
        <v>0.449</v>
      </c>
      <c r="D56" s="53">
        <v>58.51</v>
      </c>
      <c r="E56" s="53"/>
      <c r="F56" s="53" t="s">
        <v>80</v>
      </c>
      <c r="G56" s="53">
        <v>26</v>
      </c>
      <c r="H56" s="53"/>
      <c r="I56" s="53" t="s">
        <v>127</v>
      </c>
      <c r="J56" s="53">
        <v>22.32</v>
      </c>
      <c r="K56" s="54" t="s">
        <v>82</v>
      </c>
      <c r="L56" s="53">
        <v>231</v>
      </c>
      <c r="M56" s="53"/>
      <c r="N56" s="53" t="s">
        <v>128</v>
      </c>
      <c r="O56" s="55">
        <f>0+4</f>
        <v>4</v>
      </c>
      <c r="P56" s="56" t="s">
        <v>61</v>
      </c>
      <c r="Q56" s="55">
        <f>0+89</f>
        <v>89</v>
      </c>
      <c r="R56" s="55">
        <v>26</v>
      </c>
      <c r="S56" s="55">
        <v>231</v>
      </c>
      <c r="T56" s="56"/>
      <c r="U56" s="56"/>
      <c r="V56" s="55"/>
      <c r="W56" s="55"/>
      <c r="X56" s="56">
        <v>407</v>
      </c>
      <c r="Y56" s="56"/>
      <c r="Z56" s="56"/>
      <c r="AA56" s="56"/>
      <c r="AB56" s="56"/>
      <c r="AC56" s="56"/>
      <c r="AD56" s="56"/>
      <c r="AE56" s="57"/>
      <c r="AF56" s="57">
        <v>231</v>
      </c>
      <c r="AG56" s="57">
        <v>89</v>
      </c>
      <c r="AH56" s="57"/>
      <c r="AI56" s="55"/>
      <c r="AJ56" s="55">
        <v>26</v>
      </c>
      <c r="AK56" s="55">
        <v>4</v>
      </c>
      <c r="AL56" s="55"/>
      <c r="AM56" s="55">
        <v>231</v>
      </c>
      <c r="AN56" s="55">
        <v>26</v>
      </c>
      <c r="AO56" s="58">
        <v>22.32</v>
      </c>
      <c r="AP56" s="58">
        <v>8.87</v>
      </c>
      <c r="AQ56" s="58">
        <v>22.32</v>
      </c>
      <c r="AR56" s="58" t="s">
        <v>23</v>
      </c>
      <c r="AS56" s="39"/>
    </row>
    <row r="57" spans="1:45" ht="12.75">
      <c r="A57" s="59" t="s">
        <v>23</v>
      </c>
      <c r="B57" s="60" t="s">
        <v>62</v>
      </c>
      <c r="C57" s="61" t="s">
        <v>23</v>
      </c>
      <c r="D57" s="62"/>
      <c r="E57" s="62"/>
      <c r="F57" s="62"/>
      <c r="G57" s="62">
        <v>36</v>
      </c>
      <c r="H57" s="62"/>
      <c r="I57" s="62"/>
      <c r="J57" s="62"/>
      <c r="K57" s="63"/>
      <c r="L57" s="62">
        <v>407</v>
      </c>
      <c r="M57" s="62"/>
      <c r="N57" s="62"/>
      <c r="O57" s="64"/>
      <c r="P57" s="65"/>
      <c r="Q57" s="64"/>
      <c r="R57" s="64"/>
      <c r="S57" s="64"/>
      <c r="T57" s="65" t="s">
        <v>62</v>
      </c>
      <c r="U57" s="65"/>
      <c r="V57" s="64">
        <v>407</v>
      </c>
      <c r="W57" s="64"/>
      <c r="X57" s="65"/>
      <c r="Y57" s="65">
        <v>36</v>
      </c>
      <c r="Z57" s="65"/>
      <c r="AA57" s="65"/>
      <c r="AB57" s="65"/>
      <c r="AC57" s="65"/>
      <c r="AD57" s="65"/>
      <c r="AE57" s="66"/>
      <c r="AF57" s="66"/>
      <c r="AG57" s="66"/>
      <c r="AH57" s="66"/>
      <c r="AI57" s="64"/>
      <c r="AJ57" s="64"/>
      <c r="AK57" s="64"/>
      <c r="AL57" s="64"/>
      <c r="AM57" s="64"/>
      <c r="AN57" s="64"/>
      <c r="AO57" s="67" t="s">
        <v>23</v>
      </c>
      <c r="AP57" s="67" t="s">
        <v>23</v>
      </c>
      <c r="AQ57" s="67" t="s">
        <v>23</v>
      </c>
      <c r="AR57" s="67" t="s">
        <v>23</v>
      </c>
      <c r="AS57" s="39"/>
    </row>
    <row r="58" spans="1:45" ht="72">
      <c r="A58" s="50">
        <v>19</v>
      </c>
      <c r="B58" s="51" t="s">
        <v>63</v>
      </c>
      <c r="C58" s="52">
        <v>-0.3115</v>
      </c>
      <c r="D58" s="53">
        <v>36064.75</v>
      </c>
      <c r="E58" s="53" t="s">
        <v>64</v>
      </c>
      <c r="F58" s="53"/>
      <c r="G58" s="53">
        <v>-11234</v>
      </c>
      <c r="H58" s="53" t="s">
        <v>129</v>
      </c>
      <c r="I58" s="53"/>
      <c r="J58" s="53" t="s">
        <v>66</v>
      </c>
      <c r="K58" s="54"/>
      <c r="L58" s="53">
        <v>-24883</v>
      </c>
      <c r="M58" s="53" t="s">
        <v>130</v>
      </c>
      <c r="N58" s="53"/>
      <c r="O58" s="55">
        <f>0+0</f>
        <v>0</v>
      </c>
      <c r="P58" s="56" t="s">
        <v>68</v>
      </c>
      <c r="Q58" s="55">
        <f>0+0</f>
        <v>0</v>
      </c>
      <c r="R58" s="55">
        <v>-11234</v>
      </c>
      <c r="S58" s="55">
        <v>-24883</v>
      </c>
      <c r="T58" s="56"/>
      <c r="U58" s="56"/>
      <c r="V58" s="55"/>
      <c r="W58" s="55"/>
      <c r="X58" s="56">
        <v>-24883</v>
      </c>
      <c r="Y58" s="56"/>
      <c r="Z58" s="56"/>
      <c r="AA58" s="56"/>
      <c r="AB58" s="56"/>
      <c r="AC58" s="56"/>
      <c r="AD58" s="56"/>
      <c r="AE58" s="57"/>
      <c r="AF58" s="57"/>
      <c r="AG58" s="57"/>
      <c r="AH58" s="57">
        <v>-24883</v>
      </c>
      <c r="AI58" s="55"/>
      <c r="AJ58" s="55"/>
      <c r="AK58" s="55"/>
      <c r="AL58" s="55">
        <v>-11234</v>
      </c>
      <c r="AM58" s="55">
        <v>-24883</v>
      </c>
      <c r="AN58" s="55">
        <v>-11234</v>
      </c>
      <c r="AO58" s="58" t="s">
        <v>23</v>
      </c>
      <c r="AP58" s="58" t="s">
        <v>23</v>
      </c>
      <c r="AQ58" s="58" t="s">
        <v>23</v>
      </c>
      <c r="AR58" s="58">
        <v>2.215</v>
      </c>
      <c r="AS58" s="39"/>
    </row>
    <row r="59" spans="1:45" ht="84">
      <c r="A59" s="50">
        <v>20</v>
      </c>
      <c r="B59" s="51" t="s">
        <v>69</v>
      </c>
      <c r="C59" s="52">
        <v>0.3115</v>
      </c>
      <c r="D59" s="53">
        <v>24683.08</v>
      </c>
      <c r="E59" s="53" t="s">
        <v>70</v>
      </c>
      <c r="F59" s="53"/>
      <c r="G59" s="53">
        <v>7689</v>
      </c>
      <c r="H59" s="53" t="s">
        <v>131</v>
      </c>
      <c r="I59" s="53"/>
      <c r="J59" s="53" t="s">
        <v>72</v>
      </c>
      <c r="K59" s="54"/>
      <c r="L59" s="53">
        <v>35231</v>
      </c>
      <c r="M59" s="53" t="s">
        <v>132</v>
      </c>
      <c r="N59" s="53"/>
      <c r="O59" s="55">
        <f>0+0</f>
        <v>0</v>
      </c>
      <c r="P59" s="56" t="s">
        <v>68</v>
      </c>
      <c r="Q59" s="55">
        <f>0+0</f>
        <v>0</v>
      </c>
      <c r="R59" s="55">
        <v>7689</v>
      </c>
      <c r="S59" s="55">
        <v>35231</v>
      </c>
      <c r="T59" s="56"/>
      <c r="U59" s="56"/>
      <c r="V59" s="55"/>
      <c r="W59" s="55"/>
      <c r="X59" s="56">
        <v>35231</v>
      </c>
      <c r="Y59" s="56"/>
      <c r="Z59" s="56"/>
      <c r="AA59" s="56"/>
      <c r="AB59" s="56"/>
      <c r="AC59" s="56"/>
      <c r="AD59" s="56"/>
      <c r="AE59" s="57"/>
      <c r="AF59" s="57"/>
      <c r="AG59" s="57"/>
      <c r="AH59" s="57">
        <v>35231</v>
      </c>
      <c r="AI59" s="55"/>
      <c r="AJ59" s="55"/>
      <c r="AK59" s="55"/>
      <c r="AL59" s="55">
        <v>7689</v>
      </c>
      <c r="AM59" s="55">
        <v>35231</v>
      </c>
      <c r="AN59" s="55">
        <v>7689</v>
      </c>
      <c r="AO59" s="58" t="s">
        <v>23</v>
      </c>
      <c r="AP59" s="58" t="s">
        <v>23</v>
      </c>
      <c r="AQ59" s="58" t="s">
        <v>23</v>
      </c>
      <c r="AR59" s="58">
        <v>4.582</v>
      </c>
      <c r="AS59" s="39"/>
    </row>
    <row r="60" spans="1:45" ht="21" customHeight="1">
      <c r="A60" s="84" t="s">
        <v>133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39"/>
    </row>
    <row r="61" spans="1:45" ht="168">
      <c r="A61" s="50">
        <v>21</v>
      </c>
      <c r="B61" s="51" t="s">
        <v>134</v>
      </c>
      <c r="C61" s="52">
        <v>1.7779</v>
      </c>
      <c r="D61" s="53">
        <v>888.26</v>
      </c>
      <c r="E61" s="53" t="s">
        <v>135</v>
      </c>
      <c r="F61" s="53" t="s">
        <v>54</v>
      </c>
      <c r="G61" s="53">
        <v>1579</v>
      </c>
      <c r="H61" s="53" t="s">
        <v>136</v>
      </c>
      <c r="I61" s="53" t="s">
        <v>137</v>
      </c>
      <c r="J61" s="53" t="s">
        <v>138</v>
      </c>
      <c r="K61" s="54" t="s">
        <v>58</v>
      </c>
      <c r="L61" s="53">
        <v>5606</v>
      </c>
      <c r="M61" s="53" t="s">
        <v>139</v>
      </c>
      <c r="N61" s="53" t="s">
        <v>140</v>
      </c>
      <c r="O61" s="55">
        <f>50+23</f>
        <v>73</v>
      </c>
      <c r="P61" s="56" t="s">
        <v>61</v>
      </c>
      <c r="Q61" s="55">
        <f>1116+513</f>
        <v>1629</v>
      </c>
      <c r="R61" s="55">
        <v>1579</v>
      </c>
      <c r="S61" s="55">
        <v>5606</v>
      </c>
      <c r="T61" s="56"/>
      <c r="U61" s="56"/>
      <c r="V61" s="55"/>
      <c r="W61" s="55"/>
      <c r="X61" s="56">
        <v>8815</v>
      </c>
      <c r="Y61" s="56"/>
      <c r="Z61" s="56"/>
      <c r="AA61" s="56"/>
      <c r="AB61" s="56"/>
      <c r="AC61" s="56"/>
      <c r="AD61" s="56"/>
      <c r="AE61" s="57">
        <v>1116</v>
      </c>
      <c r="AF61" s="57">
        <v>1001</v>
      </c>
      <c r="AG61" s="57">
        <v>513</v>
      </c>
      <c r="AH61" s="57">
        <v>3489</v>
      </c>
      <c r="AI61" s="55">
        <v>50</v>
      </c>
      <c r="AJ61" s="55">
        <v>120</v>
      </c>
      <c r="AK61" s="55">
        <v>23</v>
      </c>
      <c r="AL61" s="55">
        <v>1409</v>
      </c>
      <c r="AM61" s="55">
        <v>5606</v>
      </c>
      <c r="AN61" s="55">
        <v>1579</v>
      </c>
      <c r="AO61" s="58">
        <v>22.32</v>
      </c>
      <c r="AP61" s="58">
        <v>8.342</v>
      </c>
      <c r="AQ61" s="58">
        <v>22.308</v>
      </c>
      <c r="AR61" s="58">
        <v>2.476</v>
      </c>
      <c r="AS61" s="39"/>
    </row>
    <row r="62" spans="1:45" ht="12.75">
      <c r="A62" s="59" t="s">
        <v>23</v>
      </c>
      <c r="B62" s="60" t="s">
        <v>62</v>
      </c>
      <c r="C62" s="61" t="s">
        <v>23</v>
      </c>
      <c r="D62" s="62"/>
      <c r="E62" s="62"/>
      <c r="F62" s="62"/>
      <c r="G62" s="62">
        <v>1752</v>
      </c>
      <c r="H62" s="62"/>
      <c r="I62" s="62"/>
      <c r="J62" s="62"/>
      <c r="K62" s="63"/>
      <c r="L62" s="62">
        <v>8815</v>
      </c>
      <c r="M62" s="62"/>
      <c r="N62" s="62"/>
      <c r="O62" s="64"/>
      <c r="P62" s="65"/>
      <c r="Q62" s="64"/>
      <c r="R62" s="64"/>
      <c r="S62" s="64"/>
      <c r="T62" s="65" t="s">
        <v>62</v>
      </c>
      <c r="U62" s="65"/>
      <c r="V62" s="64">
        <v>8815</v>
      </c>
      <c r="W62" s="64"/>
      <c r="X62" s="65"/>
      <c r="Y62" s="65">
        <v>1752</v>
      </c>
      <c r="Z62" s="65"/>
      <c r="AA62" s="65"/>
      <c r="AB62" s="65"/>
      <c r="AC62" s="65"/>
      <c r="AD62" s="65"/>
      <c r="AE62" s="66"/>
      <c r="AF62" s="66"/>
      <c r="AG62" s="66"/>
      <c r="AH62" s="66"/>
      <c r="AI62" s="64"/>
      <c r="AJ62" s="64"/>
      <c r="AK62" s="64"/>
      <c r="AL62" s="64"/>
      <c r="AM62" s="64"/>
      <c r="AN62" s="64"/>
      <c r="AO62" s="67" t="s">
        <v>23</v>
      </c>
      <c r="AP62" s="67" t="s">
        <v>23</v>
      </c>
      <c r="AQ62" s="67" t="s">
        <v>23</v>
      </c>
      <c r="AR62" s="67" t="s">
        <v>23</v>
      </c>
      <c r="AS62" s="39"/>
    </row>
    <row r="63" spans="1:45" ht="72">
      <c r="A63" s="50">
        <v>22</v>
      </c>
      <c r="B63" s="51" t="s">
        <v>74</v>
      </c>
      <c r="C63" s="52">
        <v>0.022224</v>
      </c>
      <c r="D63" s="53">
        <v>936.89</v>
      </c>
      <c r="E63" s="53" t="s">
        <v>75</v>
      </c>
      <c r="F63" s="53"/>
      <c r="G63" s="53">
        <v>21</v>
      </c>
      <c r="H63" s="53" t="s">
        <v>141</v>
      </c>
      <c r="I63" s="53"/>
      <c r="J63" s="53" t="s">
        <v>77</v>
      </c>
      <c r="K63" s="54"/>
      <c r="L63" s="53">
        <v>987</v>
      </c>
      <c r="M63" s="53" t="s">
        <v>142</v>
      </c>
      <c r="N63" s="53"/>
      <c r="O63" s="55">
        <f>0+0</f>
        <v>0</v>
      </c>
      <c r="P63" s="56" t="s">
        <v>68</v>
      </c>
      <c r="Q63" s="55">
        <f>0+0</f>
        <v>0</v>
      </c>
      <c r="R63" s="55">
        <v>21</v>
      </c>
      <c r="S63" s="55">
        <v>987</v>
      </c>
      <c r="T63" s="56"/>
      <c r="U63" s="56"/>
      <c r="V63" s="55"/>
      <c r="W63" s="55"/>
      <c r="X63" s="56">
        <v>987</v>
      </c>
      <c r="Y63" s="56"/>
      <c r="Z63" s="56"/>
      <c r="AA63" s="56"/>
      <c r="AB63" s="56"/>
      <c r="AC63" s="56"/>
      <c r="AD63" s="56"/>
      <c r="AE63" s="57"/>
      <c r="AF63" s="57"/>
      <c r="AG63" s="57"/>
      <c r="AH63" s="57">
        <v>987</v>
      </c>
      <c r="AI63" s="55"/>
      <c r="AJ63" s="55"/>
      <c r="AK63" s="55"/>
      <c r="AL63" s="55">
        <v>21</v>
      </c>
      <c r="AM63" s="55">
        <v>987</v>
      </c>
      <c r="AN63" s="55">
        <v>21</v>
      </c>
      <c r="AO63" s="58" t="s">
        <v>23</v>
      </c>
      <c r="AP63" s="58" t="s">
        <v>23</v>
      </c>
      <c r="AQ63" s="58" t="s">
        <v>23</v>
      </c>
      <c r="AR63" s="58">
        <v>47.02</v>
      </c>
      <c r="AS63" s="39"/>
    </row>
    <row r="64" spans="1:45" ht="96">
      <c r="A64" s="50">
        <v>23</v>
      </c>
      <c r="B64" s="51" t="s">
        <v>126</v>
      </c>
      <c r="C64" s="52">
        <v>0.215</v>
      </c>
      <c r="D64" s="53">
        <v>58.51</v>
      </c>
      <c r="E64" s="53"/>
      <c r="F64" s="53" t="s">
        <v>80</v>
      </c>
      <c r="G64" s="53">
        <v>13</v>
      </c>
      <c r="H64" s="53"/>
      <c r="I64" s="53" t="s">
        <v>143</v>
      </c>
      <c r="J64" s="53">
        <v>22.32</v>
      </c>
      <c r="K64" s="54" t="s">
        <v>82</v>
      </c>
      <c r="L64" s="53">
        <v>115</v>
      </c>
      <c r="M64" s="53"/>
      <c r="N64" s="53" t="s">
        <v>144</v>
      </c>
      <c r="O64" s="55">
        <f>0+2</f>
        <v>2</v>
      </c>
      <c r="P64" s="56" t="s">
        <v>61</v>
      </c>
      <c r="Q64" s="55">
        <f>0+45</f>
        <v>45</v>
      </c>
      <c r="R64" s="55">
        <v>13</v>
      </c>
      <c r="S64" s="55">
        <v>115</v>
      </c>
      <c r="T64" s="56"/>
      <c r="U64" s="56"/>
      <c r="V64" s="55"/>
      <c r="W64" s="55"/>
      <c r="X64" s="56">
        <v>203</v>
      </c>
      <c r="Y64" s="56"/>
      <c r="Z64" s="56"/>
      <c r="AA64" s="56"/>
      <c r="AB64" s="56"/>
      <c r="AC64" s="56"/>
      <c r="AD64" s="56"/>
      <c r="AE64" s="57"/>
      <c r="AF64" s="57">
        <v>115</v>
      </c>
      <c r="AG64" s="57">
        <v>45</v>
      </c>
      <c r="AH64" s="57"/>
      <c r="AI64" s="55"/>
      <c r="AJ64" s="55">
        <v>13</v>
      </c>
      <c r="AK64" s="55">
        <v>2</v>
      </c>
      <c r="AL64" s="55"/>
      <c r="AM64" s="55">
        <v>115</v>
      </c>
      <c r="AN64" s="55">
        <v>13</v>
      </c>
      <c r="AO64" s="58">
        <v>22.32</v>
      </c>
      <c r="AP64" s="58">
        <v>8.87</v>
      </c>
      <c r="AQ64" s="58">
        <v>22.32</v>
      </c>
      <c r="AR64" s="58" t="s">
        <v>23</v>
      </c>
      <c r="AS64" s="39"/>
    </row>
    <row r="65" spans="1:45" ht="12.75">
      <c r="A65" s="59" t="s">
        <v>23</v>
      </c>
      <c r="B65" s="60" t="s">
        <v>62</v>
      </c>
      <c r="C65" s="61" t="s">
        <v>23</v>
      </c>
      <c r="D65" s="62"/>
      <c r="E65" s="62"/>
      <c r="F65" s="62"/>
      <c r="G65" s="62">
        <v>18</v>
      </c>
      <c r="H65" s="62"/>
      <c r="I65" s="62"/>
      <c r="J65" s="62"/>
      <c r="K65" s="63"/>
      <c r="L65" s="62">
        <v>203</v>
      </c>
      <c r="M65" s="62"/>
      <c r="N65" s="62"/>
      <c r="O65" s="64"/>
      <c r="P65" s="65"/>
      <c r="Q65" s="64"/>
      <c r="R65" s="64"/>
      <c r="S65" s="64"/>
      <c r="T65" s="65" t="s">
        <v>62</v>
      </c>
      <c r="U65" s="65"/>
      <c r="V65" s="64">
        <v>203</v>
      </c>
      <c r="W65" s="64"/>
      <c r="X65" s="65"/>
      <c r="Y65" s="65">
        <v>18</v>
      </c>
      <c r="Z65" s="65"/>
      <c r="AA65" s="65"/>
      <c r="AB65" s="65"/>
      <c r="AC65" s="65"/>
      <c r="AD65" s="65"/>
      <c r="AE65" s="66"/>
      <c r="AF65" s="66"/>
      <c r="AG65" s="66"/>
      <c r="AH65" s="66"/>
      <c r="AI65" s="64"/>
      <c r="AJ65" s="64"/>
      <c r="AK65" s="64"/>
      <c r="AL65" s="64"/>
      <c r="AM65" s="64"/>
      <c r="AN65" s="64"/>
      <c r="AO65" s="67" t="s">
        <v>23</v>
      </c>
      <c r="AP65" s="67" t="s">
        <v>23</v>
      </c>
      <c r="AQ65" s="67" t="s">
        <v>23</v>
      </c>
      <c r="AR65" s="67" t="s">
        <v>23</v>
      </c>
      <c r="AS65" s="39"/>
    </row>
    <row r="66" spans="1:45" ht="72">
      <c r="A66" s="50">
        <v>24</v>
      </c>
      <c r="B66" s="51" t="s">
        <v>63</v>
      </c>
      <c r="C66" s="52">
        <v>-0.0373</v>
      </c>
      <c r="D66" s="53">
        <v>36064.75</v>
      </c>
      <c r="E66" s="53" t="s">
        <v>64</v>
      </c>
      <c r="F66" s="53"/>
      <c r="G66" s="53">
        <v>-1345</v>
      </c>
      <c r="H66" s="53" t="s">
        <v>145</v>
      </c>
      <c r="I66" s="53"/>
      <c r="J66" s="53" t="s">
        <v>66</v>
      </c>
      <c r="K66" s="54"/>
      <c r="L66" s="53">
        <v>-2979</v>
      </c>
      <c r="M66" s="53" t="s">
        <v>146</v>
      </c>
      <c r="N66" s="53"/>
      <c r="O66" s="55">
        <f>0+0</f>
        <v>0</v>
      </c>
      <c r="P66" s="56" t="s">
        <v>68</v>
      </c>
      <c r="Q66" s="55">
        <f>0+0</f>
        <v>0</v>
      </c>
      <c r="R66" s="55">
        <v>-1345</v>
      </c>
      <c r="S66" s="55">
        <v>-2979</v>
      </c>
      <c r="T66" s="56"/>
      <c r="U66" s="56"/>
      <c r="V66" s="55"/>
      <c r="W66" s="55"/>
      <c r="X66" s="56">
        <v>-2979</v>
      </c>
      <c r="Y66" s="56"/>
      <c r="Z66" s="56"/>
      <c r="AA66" s="56"/>
      <c r="AB66" s="56"/>
      <c r="AC66" s="56"/>
      <c r="AD66" s="56"/>
      <c r="AE66" s="57"/>
      <c r="AF66" s="57"/>
      <c r="AG66" s="57"/>
      <c r="AH66" s="57">
        <v>-2979</v>
      </c>
      <c r="AI66" s="55"/>
      <c r="AJ66" s="55"/>
      <c r="AK66" s="55"/>
      <c r="AL66" s="55">
        <v>-1345</v>
      </c>
      <c r="AM66" s="55">
        <v>-2979</v>
      </c>
      <c r="AN66" s="55">
        <v>-1345</v>
      </c>
      <c r="AO66" s="58" t="s">
        <v>23</v>
      </c>
      <c r="AP66" s="58" t="s">
        <v>23</v>
      </c>
      <c r="AQ66" s="58" t="s">
        <v>23</v>
      </c>
      <c r="AR66" s="58">
        <v>2.215</v>
      </c>
      <c r="AS66" s="39"/>
    </row>
    <row r="67" spans="1:45" ht="84">
      <c r="A67" s="50">
        <v>25</v>
      </c>
      <c r="B67" s="51" t="s">
        <v>69</v>
      </c>
      <c r="C67" s="52">
        <v>0.0373</v>
      </c>
      <c r="D67" s="53">
        <v>24683.08</v>
      </c>
      <c r="E67" s="53" t="s">
        <v>70</v>
      </c>
      <c r="F67" s="53"/>
      <c r="G67" s="53">
        <v>921</v>
      </c>
      <c r="H67" s="53" t="s">
        <v>147</v>
      </c>
      <c r="I67" s="53"/>
      <c r="J67" s="53" t="s">
        <v>72</v>
      </c>
      <c r="K67" s="54"/>
      <c r="L67" s="53">
        <v>4220</v>
      </c>
      <c r="M67" s="53" t="s">
        <v>148</v>
      </c>
      <c r="N67" s="53"/>
      <c r="O67" s="55">
        <f>0+0</f>
        <v>0</v>
      </c>
      <c r="P67" s="56" t="s">
        <v>68</v>
      </c>
      <c r="Q67" s="55">
        <f>0+0</f>
        <v>0</v>
      </c>
      <c r="R67" s="55">
        <v>921</v>
      </c>
      <c r="S67" s="55">
        <v>4220</v>
      </c>
      <c r="T67" s="56"/>
      <c r="U67" s="56"/>
      <c r="V67" s="55"/>
      <c r="W67" s="55"/>
      <c r="X67" s="56">
        <v>4220</v>
      </c>
      <c r="Y67" s="56"/>
      <c r="Z67" s="56"/>
      <c r="AA67" s="56"/>
      <c r="AB67" s="56"/>
      <c r="AC67" s="56"/>
      <c r="AD67" s="56"/>
      <c r="AE67" s="57"/>
      <c r="AF67" s="57"/>
      <c r="AG67" s="57"/>
      <c r="AH67" s="57">
        <v>4220</v>
      </c>
      <c r="AI67" s="55"/>
      <c r="AJ67" s="55"/>
      <c r="AK67" s="55"/>
      <c r="AL67" s="55">
        <v>921</v>
      </c>
      <c r="AM67" s="55">
        <v>4220</v>
      </c>
      <c r="AN67" s="55">
        <v>921</v>
      </c>
      <c r="AO67" s="58" t="s">
        <v>23</v>
      </c>
      <c r="AP67" s="58" t="s">
        <v>23</v>
      </c>
      <c r="AQ67" s="58" t="s">
        <v>23</v>
      </c>
      <c r="AR67" s="58">
        <v>4.582</v>
      </c>
      <c r="AS67" s="39"/>
    </row>
    <row r="68" spans="1:45" ht="21" customHeight="1">
      <c r="A68" s="84" t="s">
        <v>149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39"/>
    </row>
    <row r="69" spans="1:45" ht="156">
      <c r="A69" s="50">
        <v>26</v>
      </c>
      <c r="B69" s="51" t="s">
        <v>52</v>
      </c>
      <c r="C69" s="52">
        <v>0.05</v>
      </c>
      <c r="D69" s="53">
        <v>1645.61</v>
      </c>
      <c r="E69" s="53" t="s">
        <v>53</v>
      </c>
      <c r="F69" s="53" t="s">
        <v>54</v>
      </c>
      <c r="G69" s="53">
        <v>82</v>
      </c>
      <c r="H69" s="53" t="s">
        <v>150</v>
      </c>
      <c r="I69" s="53" t="s">
        <v>151</v>
      </c>
      <c r="J69" s="53" t="s">
        <v>57</v>
      </c>
      <c r="K69" s="54" t="s">
        <v>58</v>
      </c>
      <c r="L69" s="53">
        <v>230</v>
      </c>
      <c r="M69" s="53" t="s">
        <v>152</v>
      </c>
      <c r="N69" s="53" t="s">
        <v>153</v>
      </c>
      <c r="O69" s="55">
        <f>1+1</f>
        <v>2</v>
      </c>
      <c r="P69" s="56" t="s">
        <v>61</v>
      </c>
      <c r="Q69" s="55">
        <f>22+22</f>
        <v>44</v>
      </c>
      <c r="R69" s="55">
        <v>82</v>
      </c>
      <c r="S69" s="55">
        <v>230</v>
      </c>
      <c r="T69" s="56"/>
      <c r="U69" s="56"/>
      <c r="V69" s="55"/>
      <c r="W69" s="55"/>
      <c r="X69" s="56">
        <v>316</v>
      </c>
      <c r="Y69" s="56"/>
      <c r="Z69" s="56"/>
      <c r="AA69" s="56"/>
      <c r="AB69" s="56"/>
      <c r="AC69" s="56"/>
      <c r="AD69" s="56"/>
      <c r="AE69" s="57">
        <v>22</v>
      </c>
      <c r="AF69" s="57">
        <v>25</v>
      </c>
      <c r="AG69" s="57">
        <v>22</v>
      </c>
      <c r="AH69" s="57">
        <v>183</v>
      </c>
      <c r="AI69" s="55">
        <v>1</v>
      </c>
      <c r="AJ69" s="55">
        <v>3</v>
      </c>
      <c r="AK69" s="55">
        <v>1</v>
      </c>
      <c r="AL69" s="55">
        <v>78</v>
      </c>
      <c r="AM69" s="55">
        <v>230</v>
      </c>
      <c r="AN69" s="55">
        <v>82</v>
      </c>
      <c r="AO69" s="58">
        <v>22.32</v>
      </c>
      <c r="AP69" s="58">
        <v>8.342</v>
      </c>
      <c r="AQ69" s="58">
        <v>22.308</v>
      </c>
      <c r="AR69" s="58">
        <v>2.348</v>
      </c>
      <c r="AS69" s="39"/>
    </row>
    <row r="70" spans="1:45" ht="12.75">
      <c r="A70" s="59" t="s">
        <v>23</v>
      </c>
      <c r="B70" s="60" t="s">
        <v>62</v>
      </c>
      <c r="C70" s="61" t="s">
        <v>23</v>
      </c>
      <c r="D70" s="62"/>
      <c r="E70" s="62"/>
      <c r="F70" s="62"/>
      <c r="G70" s="62">
        <v>87</v>
      </c>
      <c r="H70" s="62"/>
      <c r="I70" s="62"/>
      <c r="J70" s="62"/>
      <c r="K70" s="63"/>
      <c r="L70" s="62">
        <v>316</v>
      </c>
      <c r="M70" s="62"/>
      <c r="N70" s="62"/>
      <c r="O70" s="64"/>
      <c r="P70" s="65"/>
      <c r="Q70" s="64"/>
      <c r="R70" s="64"/>
      <c r="S70" s="64"/>
      <c r="T70" s="65" t="s">
        <v>62</v>
      </c>
      <c r="U70" s="65"/>
      <c r="V70" s="64">
        <v>316</v>
      </c>
      <c r="W70" s="64"/>
      <c r="X70" s="65"/>
      <c r="Y70" s="65">
        <v>87</v>
      </c>
      <c r="Z70" s="65"/>
      <c r="AA70" s="65"/>
      <c r="AB70" s="65"/>
      <c r="AC70" s="65"/>
      <c r="AD70" s="65"/>
      <c r="AE70" s="66"/>
      <c r="AF70" s="66"/>
      <c r="AG70" s="66"/>
      <c r="AH70" s="66"/>
      <c r="AI70" s="64"/>
      <c r="AJ70" s="64"/>
      <c r="AK70" s="64"/>
      <c r="AL70" s="64"/>
      <c r="AM70" s="64"/>
      <c r="AN70" s="64"/>
      <c r="AO70" s="67" t="s">
        <v>23</v>
      </c>
      <c r="AP70" s="67" t="s">
        <v>23</v>
      </c>
      <c r="AQ70" s="67" t="s">
        <v>23</v>
      </c>
      <c r="AR70" s="67" t="s">
        <v>23</v>
      </c>
      <c r="AS70" s="39"/>
    </row>
    <row r="71" spans="1:45" ht="168">
      <c r="A71" s="50">
        <v>27</v>
      </c>
      <c r="B71" s="51" t="s">
        <v>101</v>
      </c>
      <c r="C71" s="52">
        <v>0.05</v>
      </c>
      <c r="D71" s="53">
        <v>509.57</v>
      </c>
      <c r="E71" s="53" t="s">
        <v>102</v>
      </c>
      <c r="F71" s="53" t="s">
        <v>54</v>
      </c>
      <c r="G71" s="53">
        <v>25</v>
      </c>
      <c r="H71" s="53" t="s">
        <v>154</v>
      </c>
      <c r="I71" s="53" t="s">
        <v>151</v>
      </c>
      <c r="J71" s="53" t="s">
        <v>105</v>
      </c>
      <c r="K71" s="54" t="s">
        <v>58</v>
      </c>
      <c r="L71" s="53">
        <v>104</v>
      </c>
      <c r="M71" s="53" t="s">
        <v>155</v>
      </c>
      <c r="N71" s="53" t="s">
        <v>153</v>
      </c>
      <c r="O71" s="55">
        <f>1+1</f>
        <v>2</v>
      </c>
      <c r="P71" s="56" t="s">
        <v>61</v>
      </c>
      <c r="Q71" s="55">
        <f>22+22</f>
        <v>44</v>
      </c>
      <c r="R71" s="55">
        <v>25</v>
      </c>
      <c r="S71" s="55">
        <v>104</v>
      </c>
      <c r="T71" s="56"/>
      <c r="U71" s="56"/>
      <c r="V71" s="55"/>
      <c r="W71" s="55"/>
      <c r="X71" s="56">
        <v>190</v>
      </c>
      <c r="Y71" s="56"/>
      <c r="Z71" s="56"/>
      <c r="AA71" s="56"/>
      <c r="AB71" s="56"/>
      <c r="AC71" s="56"/>
      <c r="AD71" s="56"/>
      <c r="AE71" s="57">
        <v>22</v>
      </c>
      <c r="AF71" s="57">
        <v>25</v>
      </c>
      <c r="AG71" s="57">
        <v>22</v>
      </c>
      <c r="AH71" s="57">
        <v>57</v>
      </c>
      <c r="AI71" s="55">
        <v>1</v>
      </c>
      <c r="AJ71" s="55">
        <v>3</v>
      </c>
      <c r="AK71" s="55">
        <v>1</v>
      </c>
      <c r="AL71" s="55">
        <v>21</v>
      </c>
      <c r="AM71" s="55">
        <v>104</v>
      </c>
      <c r="AN71" s="55">
        <v>25</v>
      </c>
      <c r="AO71" s="58">
        <v>22.32</v>
      </c>
      <c r="AP71" s="58">
        <v>8.342</v>
      </c>
      <c r="AQ71" s="58">
        <v>22.308</v>
      </c>
      <c r="AR71" s="58">
        <v>2.715</v>
      </c>
      <c r="AS71" s="39"/>
    </row>
    <row r="72" spans="1:45" ht="12.75">
      <c r="A72" s="59" t="s">
        <v>23</v>
      </c>
      <c r="B72" s="60" t="s">
        <v>62</v>
      </c>
      <c r="C72" s="61" t="s">
        <v>23</v>
      </c>
      <c r="D72" s="62"/>
      <c r="E72" s="62"/>
      <c r="F72" s="62"/>
      <c r="G72" s="62">
        <v>30</v>
      </c>
      <c r="H72" s="62"/>
      <c r="I72" s="62"/>
      <c r="J72" s="62"/>
      <c r="K72" s="63"/>
      <c r="L72" s="62">
        <v>190</v>
      </c>
      <c r="M72" s="62"/>
      <c r="N72" s="62"/>
      <c r="O72" s="64"/>
      <c r="P72" s="65"/>
      <c r="Q72" s="64"/>
      <c r="R72" s="64"/>
      <c r="S72" s="64"/>
      <c r="T72" s="65" t="s">
        <v>62</v>
      </c>
      <c r="U72" s="65"/>
      <c r="V72" s="64">
        <v>190</v>
      </c>
      <c r="W72" s="64"/>
      <c r="X72" s="65"/>
      <c r="Y72" s="65">
        <v>30</v>
      </c>
      <c r="Z72" s="65"/>
      <c r="AA72" s="65"/>
      <c r="AB72" s="65"/>
      <c r="AC72" s="65"/>
      <c r="AD72" s="65"/>
      <c r="AE72" s="66"/>
      <c r="AF72" s="66"/>
      <c r="AG72" s="66"/>
      <c r="AH72" s="66"/>
      <c r="AI72" s="64"/>
      <c r="AJ72" s="64"/>
      <c r="AK72" s="64"/>
      <c r="AL72" s="64"/>
      <c r="AM72" s="64"/>
      <c r="AN72" s="64"/>
      <c r="AO72" s="67" t="s">
        <v>23</v>
      </c>
      <c r="AP72" s="67" t="s">
        <v>23</v>
      </c>
      <c r="AQ72" s="67" t="s">
        <v>23</v>
      </c>
      <c r="AR72" s="67" t="s">
        <v>23</v>
      </c>
      <c r="AS72" s="39"/>
    </row>
    <row r="73" spans="1:45" ht="96">
      <c r="A73" s="50">
        <v>28</v>
      </c>
      <c r="B73" s="51" t="s">
        <v>126</v>
      </c>
      <c r="C73" s="52">
        <v>0.12</v>
      </c>
      <c r="D73" s="53">
        <v>58.51</v>
      </c>
      <c r="E73" s="53"/>
      <c r="F73" s="53" t="s">
        <v>80</v>
      </c>
      <c r="G73" s="53">
        <v>7</v>
      </c>
      <c r="H73" s="53"/>
      <c r="I73" s="53" t="s">
        <v>156</v>
      </c>
      <c r="J73" s="53">
        <v>22.32</v>
      </c>
      <c r="K73" s="54" t="s">
        <v>82</v>
      </c>
      <c r="L73" s="53">
        <v>62</v>
      </c>
      <c r="M73" s="53"/>
      <c r="N73" s="53" t="s">
        <v>157</v>
      </c>
      <c r="O73" s="55">
        <f>0+1</f>
        <v>1</v>
      </c>
      <c r="P73" s="56" t="s">
        <v>61</v>
      </c>
      <c r="Q73" s="55">
        <f>0+22</f>
        <v>22</v>
      </c>
      <c r="R73" s="55">
        <v>7</v>
      </c>
      <c r="S73" s="55">
        <v>62</v>
      </c>
      <c r="T73" s="56"/>
      <c r="U73" s="56"/>
      <c r="V73" s="55"/>
      <c r="W73" s="55"/>
      <c r="X73" s="56">
        <v>106</v>
      </c>
      <c r="Y73" s="56"/>
      <c r="Z73" s="56"/>
      <c r="AA73" s="56"/>
      <c r="AB73" s="56"/>
      <c r="AC73" s="56"/>
      <c r="AD73" s="56"/>
      <c r="AE73" s="57"/>
      <c r="AF73" s="57">
        <v>62</v>
      </c>
      <c r="AG73" s="57">
        <v>22</v>
      </c>
      <c r="AH73" s="57"/>
      <c r="AI73" s="55"/>
      <c r="AJ73" s="55">
        <v>7</v>
      </c>
      <c r="AK73" s="55">
        <v>1</v>
      </c>
      <c r="AL73" s="55"/>
      <c r="AM73" s="55">
        <v>62</v>
      </c>
      <c r="AN73" s="55">
        <v>7</v>
      </c>
      <c r="AO73" s="58">
        <v>22.32</v>
      </c>
      <c r="AP73" s="58">
        <v>8.87</v>
      </c>
      <c r="AQ73" s="58">
        <v>22.32</v>
      </c>
      <c r="AR73" s="58" t="s">
        <v>23</v>
      </c>
      <c r="AS73" s="39"/>
    </row>
    <row r="74" spans="1:45" ht="12.75">
      <c r="A74" s="59" t="s">
        <v>23</v>
      </c>
      <c r="B74" s="60" t="s">
        <v>62</v>
      </c>
      <c r="C74" s="61" t="s">
        <v>23</v>
      </c>
      <c r="D74" s="62"/>
      <c r="E74" s="62"/>
      <c r="F74" s="62"/>
      <c r="G74" s="62">
        <v>9</v>
      </c>
      <c r="H74" s="62"/>
      <c r="I74" s="62"/>
      <c r="J74" s="62"/>
      <c r="K74" s="63"/>
      <c r="L74" s="62">
        <v>106</v>
      </c>
      <c r="M74" s="62"/>
      <c r="N74" s="62"/>
      <c r="O74" s="64"/>
      <c r="P74" s="65"/>
      <c r="Q74" s="64"/>
      <c r="R74" s="64"/>
      <c r="S74" s="64"/>
      <c r="T74" s="65" t="s">
        <v>62</v>
      </c>
      <c r="U74" s="65"/>
      <c r="V74" s="64">
        <v>106</v>
      </c>
      <c r="W74" s="64"/>
      <c r="X74" s="65"/>
      <c r="Y74" s="65">
        <v>9</v>
      </c>
      <c r="Z74" s="65"/>
      <c r="AA74" s="65"/>
      <c r="AB74" s="65"/>
      <c r="AC74" s="65"/>
      <c r="AD74" s="65"/>
      <c r="AE74" s="66"/>
      <c r="AF74" s="66"/>
      <c r="AG74" s="66"/>
      <c r="AH74" s="66"/>
      <c r="AI74" s="64"/>
      <c r="AJ74" s="64"/>
      <c r="AK74" s="64"/>
      <c r="AL74" s="64"/>
      <c r="AM74" s="64"/>
      <c r="AN74" s="64"/>
      <c r="AO74" s="67" t="s">
        <v>23</v>
      </c>
      <c r="AP74" s="67" t="s">
        <v>23</v>
      </c>
      <c r="AQ74" s="67" t="s">
        <v>23</v>
      </c>
      <c r="AR74" s="67" t="s">
        <v>23</v>
      </c>
      <c r="AS74" s="39"/>
    </row>
    <row r="75" spans="1:45" ht="72">
      <c r="A75" s="50">
        <v>29</v>
      </c>
      <c r="B75" s="51" t="s">
        <v>63</v>
      </c>
      <c r="C75" s="52">
        <v>-0.0026</v>
      </c>
      <c r="D75" s="53">
        <v>36064.75</v>
      </c>
      <c r="E75" s="53" t="s">
        <v>64</v>
      </c>
      <c r="F75" s="53"/>
      <c r="G75" s="53">
        <v>-94</v>
      </c>
      <c r="H75" s="53" t="s">
        <v>158</v>
      </c>
      <c r="I75" s="53"/>
      <c r="J75" s="53" t="s">
        <v>66</v>
      </c>
      <c r="K75" s="54"/>
      <c r="L75" s="53">
        <v>-208</v>
      </c>
      <c r="M75" s="53" t="s">
        <v>159</v>
      </c>
      <c r="N75" s="53"/>
      <c r="O75" s="55">
        <f>0+0</f>
        <v>0</v>
      </c>
      <c r="P75" s="56" t="s">
        <v>68</v>
      </c>
      <c r="Q75" s="55">
        <f>0+0</f>
        <v>0</v>
      </c>
      <c r="R75" s="55">
        <v>-94</v>
      </c>
      <c r="S75" s="55">
        <v>-208</v>
      </c>
      <c r="T75" s="56"/>
      <c r="U75" s="56"/>
      <c r="V75" s="55"/>
      <c r="W75" s="55"/>
      <c r="X75" s="56">
        <v>-208</v>
      </c>
      <c r="Y75" s="56"/>
      <c r="Z75" s="56"/>
      <c r="AA75" s="56"/>
      <c r="AB75" s="56"/>
      <c r="AC75" s="56"/>
      <c r="AD75" s="56"/>
      <c r="AE75" s="57"/>
      <c r="AF75" s="57"/>
      <c r="AG75" s="57"/>
      <c r="AH75" s="57">
        <v>-208</v>
      </c>
      <c r="AI75" s="55"/>
      <c r="AJ75" s="55"/>
      <c r="AK75" s="55"/>
      <c r="AL75" s="55">
        <v>-94</v>
      </c>
      <c r="AM75" s="55">
        <v>-208</v>
      </c>
      <c r="AN75" s="55">
        <v>-94</v>
      </c>
      <c r="AO75" s="58" t="s">
        <v>23</v>
      </c>
      <c r="AP75" s="58" t="s">
        <v>23</v>
      </c>
      <c r="AQ75" s="58" t="s">
        <v>23</v>
      </c>
      <c r="AR75" s="58">
        <v>2.215</v>
      </c>
      <c r="AS75" s="39"/>
    </row>
    <row r="76" spans="1:45" ht="84">
      <c r="A76" s="50">
        <v>30</v>
      </c>
      <c r="B76" s="51" t="s">
        <v>69</v>
      </c>
      <c r="C76" s="52">
        <v>0.0026</v>
      </c>
      <c r="D76" s="53">
        <v>24683.08</v>
      </c>
      <c r="E76" s="53" t="s">
        <v>70</v>
      </c>
      <c r="F76" s="53"/>
      <c r="G76" s="53">
        <v>64</v>
      </c>
      <c r="H76" s="53" t="s">
        <v>160</v>
      </c>
      <c r="I76" s="53"/>
      <c r="J76" s="53" t="s">
        <v>72</v>
      </c>
      <c r="K76" s="54"/>
      <c r="L76" s="53">
        <v>293</v>
      </c>
      <c r="M76" s="53" t="s">
        <v>161</v>
      </c>
      <c r="N76" s="53"/>
      <c r="O76" s="55">
        <f>0+0</f>
        <v>0</v>
      </c>
      <c r="P76" s="56" t="s">
        <v>68</v>
      </c>
      <c r="Q76" s="55">
        <f>0+0</f>
        <v>0</v>
      </c>
      <c r="R76" s="55">
        <v>64</v>
      </c>
      <c r="S76" s="55">
        <v>293</v>
      </c>
      <c r="T76" s="56"/>
      <c r="U76" s="56"/>
      <c r="V76" s="55"/>
      <c r="W76" s="55"/>
      <c r="X76" s="56">
        <v>293</v>
      </c>
      <c r="Y76" s="56"/>
      <c r="Z76" s="56"/>
      <c r="AA76" s="56"/>
      <c r="AB76" s="56"/>
      <c r="AC76" s="56"/>
      <c r="AD76" s="56"/>
      <c r="AE76" s="57"/>
      <c r="AF76" s="57"/>
      <c r="AG76" s="57"/>
      <c r="AH76" s="57">
        <v>293</v>
      </c>
      <c r="AI76" s="55"/>
      <c r="AJ76" s="55"/>
      <c r="AK76" s="55"/>
      <c r="AL76" s="55">
        <v>64</v>
      </c>
      <c r="AM76" s="55">
        <v>293</v>
      </c>
      <c r="AN76" s="55">
        <v>64</v>
      </c>
      <c r="AO76" s="58" t="s">
        <v>23</v>
      </c>
      <c r="AP76" s="58" t="s">
        <v>23</v>
      </c>
      <c r="AQ76" s="58" t="s">
        <v>23</v>
      </c>
      <c r="AR76" s="58">
        <v>4.582</v>
      </c>
      <c r="AS76" s="39"/>
    </row>
    <row r="77" spans="1:45" ht="21" customHeight="1">
      <c r="A77" s="84" t="s">
        <v>162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39"/>
    </row>
    <row r="78" spans="1:45" ht="96">
      <c r="A78" s="50">
        <v>31</v>
      </c>
      <c r="B78" s="51" t="s">
        <v>163</v>
      </c>
      <c r="C78" s="52">
        <v>2.891</v>
      </c>
      <c r="D78" s="53"/>
      <c r="E78" s="53"/>
      <c r="F78" s="53"/>
      <c r="G78" s="53"/>
      <c r="H78" s="53"/>
      <c r="I78" s="53"/>
      <c r="J78" s="53">
        <v>22.32</v>
      </c>
      <c r="K78" s="54"/>
      <c r="L78" s="53"/>
      <c r="M78" s="53"/>
      <c r="N78" s="53"/>
      <c r="O78" s="55">
        <f>0+0</f>
        <v>0</v>
      </c>
      <c r="P78" s="56" t="s">
        <v>61</v>
      </c>
      <c r="Q78" s="55">
        <f>0+0</f>
        <v>0</v>
      </c>
      <c r="R78" s="55"/>
      <c r="S78" s="55"/>
      <c r="T78" s="56"/>
      <c r="U78" s="56"/>
      <c r="V78" s="55"/>
      <c r="W78" s="55"/>
      <c r="X78" s="56"/>
      <c r="Y78" s="56"/>
      <c r="Z78" s="56"/>
      <c r="AA78" s="56"/>
      <c r="AB78" s="56"/>
      <c r="AC78" s="56"/>
      <c r="AD78" s="56"/>
      <c r="AE78" s="57"/>
      <c r="AF78" s="57"/>
      <c r="AG78" s="57"/>
      <c r="AH78" s="57"/>
      <c r="AI78" s="55"/>
      <c r="AJ78" s="55"/>
      <c r="AK78" s="55"/>
      <c r="AL78" s="55"/>
      <c r="AM78" s="55"/>
      <c r="AN78" s="55"/>
      <c r="AO78" s="58">
        <v>22.32</v>
      </c>
      <c r="AP78" s="58" t="s">
        <v>23</v>
      </c>
      <c r="AQ78" s="58" t="s">
        <v>23</v>
      </c>
      <c r="AR78" s="58" t="s">
        <v>23</v>
      </c>
      <c r="AS78" s="39"/>
    </row>
    <row r="79" spans="1:45" ht="12.75">
      <c r="A79" s="59" t="s">
        <v>23</v>
      </c>
      <c r="B79" s="60" t="s">
        <v>62</v>
      </c>
      <c r="C79" s="61" t="s">
        <v>23</v>
      </c>
      <c r="D79" s="62"/>
      <c r="E79" s="62"/>
      <c r="F79" s="62"/>
      <c r="G79" s="62">
        <v>0</v>
      </c>
      <c r="H79" s="62"/>
      <c r="I79" s="62"/>
      <c r="J79" s="62"/>
      <c r="K79" s="63"/>
      <c r="L79" s="62">
        <v>0</v>
      </c>
      <c r="M79" s="62"/>
      <c r="N79" s="62"/>
      <c r="O79" s="64"/>
      <c r="P79" s="65"/>
      <c r="Q79" s="64"/>
      <c r="R79" s="64"/>
      <c r="S79" s="64"/>
      <c r="T79" s="65" t="s">
        <v>62</v>
      </c>
      <c r="U79" s="65"/>
      <c r="V79" s="64">
        <v>0</v>
      </c>
      <c r="W79" s="64"/>
      <c r="X79" s="65"/>
      <c r="Y79" s="65">
        <v>0</v>
      </c>
      <c r="Z79" s="65"/>
      <c r="AA79" s="65"/>
      <c r="AB79" s="65"/>
      <c r="AC79" s="65"/>
      <c r="AD79" s="65"/>
      <c r="AE79" s="66"/>
      <c r="AF79" s="66"/>
      <c r="AG79" s="66"/>
      <c r="AH79" s="66"/>
      <c r="AI79" s="64"/>
      <c r="AJ79" s="64"/>
      <c r="AK79" s="64"/>
      <c r="AL79" s="64"/>
      <c r="AM79" s="64"/>
      <c r="AN79" s="64"/>
      <c r="AO79" s="67" t="s">
        <v>23</v>
      </c>
      <c r="AP79" s="67" t="s">
        <v>23</v>
      </c>
      <c r="AQ79" s="67" t="s">
        <v>23</v>
      </c>
      <c r="AR79" s="67" t="s">
        <v>23</v>
      </c>
      <c r="AS79" s="39"/>
    </row>
    <row r="80" spans="1:45" ht="84">
      <c r="A80" s="50">
        <v>32</v>
      </c>
      <c r="B80" s="51" t="s">
        <v>69</v>
      </c>
      <c r="C80" s="52">
        <v>0.07517</v>
      </c>
      <c r="D80" s="53">
        <v>24683.08</v>
      </c>
      <c r="E80" s="53" t="s">
        <v>70</v>
      </c>
      <c r="F80" s="53"/>
      <c r="G80" s="53">
        <v>1855</v>
      </c>
      <c r="H80" s="53" t="s">
        <v>164</v>
      </c>
      <c r="I80" s="53"/>
      <c r="J80" s="53" t="s">
        <v>165</v>
      </c>
      <c r="K80" s="54"/>
      <c r="L80" s="53">
        <v>10481</v>
      </c>
      <c r="M80" s="53" t="s">
        <v>166</v>
      </c>
      <c r="N80" s="53"/>
      <c r="O80" s="55">
        <f>0+0</f>
        <v>0</v>
      </c>
      <c r="P80" s="56" t="s">
        <v>68</v>
      </c>
      <c r="Q80" s="55">
        <f>0+0</f>
        <v>0</v>
      </c>
      <c r="R80" s="55">
        <v>1855</v>
      </c>
      <c r="S80" s="55">
        <v>10481</v>
      </c>
      <c r="T80" s="56"/>
      <c r="U80" s="56"/>
      <c r="V80" s="55"/>
      <c r="W80" s="55"/>
      <c r="X80" s="56">
        <v>10481</v>
      </c>
      <c r="Y80" s="56"/>
      <c r="Z80" s="56"/>
      <c r="AA80" s="56"/>
      <c r="AB80" s="56"/>
      <c r="AC80" s="56"/>
      <c r="AD80" s="56"/>
      <c r="AE80" s="57"/>
      <c r="AF80" s="57"/>
      <c r="AG80" s="57"/>
      <c r="AH80" s="57">
        <v>10481</v>
      </c>
      <c r="AI80" s="55"/>
      <c r="AJ80" s="55"/>
      <c r="AK80" s="55"/>
      <c r="AL80" s="55">
        <v>1855</v>
      </c>
      <c r="AM80" s="55">
        <v>10481</v>
      </c>
      <c r="AN80" s="55">
        <v>1855</v>
      </c>
      <c r="AO80" s="58" t="s">
        <v>23</v>
      </c>
      <c r="AP80" s="58" t="s">
        <v>23</v>
      </c>
      <c r="AQ80" s="58" t="s">
        <v>23</v>
      </c>
      <c r="AR80" s="58">
        <v>5.65</v>
      </c>
      <c r="AS80" s="39"/>
    </row>
    <row r="81" spans="1:45" ht="72">
      <c r="A81" s="50">
        <v>33</v>
      </c>
      <c r="B81" s="51" t="s">
        <v>167</v>
      </c>
      <c r="C81" s="52">
        <v>0.0289</v>
      </c>
      <c r="D81" s="53">
        <v>8017.81</v>
      </c>
      <c r="E81" s="53" t="s">
        <v>168</v>
      </c>
      <c r="F81" s="53"/>
      <c r="G81" s="53">
        <v>232</v>
      </c>
      <c r="H81" s="53" t="s">
        <v>169</v>
      </c>
      <c r="I81" s="53"/>
      <c r="J81" s="53" t="s">
        <v>170</v>
      </c>
      <c r="K81" s="54"/>
      <c r="L81" s="53">
        <v>1164</v>
      </c>
      <c r="M81" s="53" t="s">
        <v>171</v>
      </c>
      <c r="N81" s="53"/>
      <c r="O81" s="55">
        <f>0+0</f>
        <v>0</v>
      </c>
      <c r="P81" s="56" t="s">
        <v>68</v>
      </c>
      <c r="Q81" s="55">
        <f>0+0</f>
        <v>0</v>
      </c>
      <c r="R81" s="55">
        <v>232</v>
      </c>
      <c r="S81" s="55">
        <v>1164</v>
      </c>
      <c r="T81" s="56"/>
      <c r="U81" s="56"/>
      <c r="V81" s="55"/>
      <c r="W81" s="55"/>
      <c r="X81" s="56">
        <v>1164</v>
      </c>
      <c r="Y81" s="56"/>
      <c r="Z81" s="56"/>
      <c r="AA81" s="56"/>
      <c r="AB81" s="56"/>
      <c r="AC81" s="56"/>
      <c r="AD81" s="56"/>
      <c r="AE81" s="57"/>
      <c r="AF81" s="57"/>
      <c r="AG81" s="57"/>
      <c r="AH81" s="57">
        <v>1164</v>
      </c>
      <c r="AI81" s="55"/>
      <c r="AJ81" s="55"/>
      <c r="AK81" s="55"/>
      <c r="AL81" s="55">
        <v>232</v>
      </c>
      <c r="AM81" s="55">
        <v>1164</v>
      </c>
      <c r="AN81" s="55">
        <v>232</v>
      </c>
      <c r="AO81" s="58" t="s">
        <v>23</v>
      </c>
      <c r="AP81" s="58" t="s">
        <v>23</v>
      </c>
      <c r="AQ81" s="58" t="s">
        <v>23</v>
      </c>
      <c r="AR81" s="58">
        <v>5.017</v>
      </c>
      <c r="AS81" s="39"/>
    </row>
    <row r="82" spans="1:45" ht="84">
      <c r="A82" s="50">
        <v>34</v>
      </c>
      <c r="B82" s="51" t="s">
        <v>172</v>
      </c>
      <c r="C82" s="52">
        <v>1.65</v>
      </c>
      <c r="D82" s="53">
        <v>95.17</v>
      </c>
      <c r="E82" s="53"/>
      <c r="F82" s="53" t="s">
        <v>173</v>
      </c>
      <c r="G82" s="53">
        <v>157</v>
      </c>
      <c r="H82" s="53"/>
      <c r="I82" s="53" t="s">
        <v>174</v>
      </c>
      <c r="J82" s="53">
        <v>22.32</v>
      </c>
      <c r="K82" s="54" t="s">
        <v>175</v>
      </c>
      <c r="L82" s="53">
        <v>1331</v>
      </c>
      <c r="M82" s="53"/>
      <c r="N82" s="53" t="s">
        <v>176</v>
      </c>
      <c r="O82" s="55">
        <f>0+15</f>
        <v>15</v>
      </c>
      <c r="P82" s="56" t="s">
        <v>61</v>
      </c>
      <c r="Q82" s="55">
        <f>0+335</f>
        <v>335</v>
      </c>
      <c r="R82" s="55">
        <v>157</v>
      </c>
      <c r="S82" s="55">
        <v>1331</v>
      </c>
      <c r="T82" s="56"/>
      <c r="U82" s="56"/>
      <c r="V82" s="55"/>
      <c r="W82" s="55"/>
      <c r="X82" s="56">
        <v>1991</v>
      </c>
      <c r="Y82" s="56"/>
      <c r="Z82" s="56"/>
      <c r="AA82" s="56"/>
      <c r="AB82" s="56"/>
      <c r="AC82" s="56"/>
      <c r="AD82" s="56"/>
      <c r="AE82" s="57"/>
      <c r="AF82" s="57">
        <v>1331</v>
      </c>
      <c r="AG82" s="57">
        <v>335</v>
      </c>
      <c r="AH82" s="57"/>
      <c r="AI82" s="55"/>
      <c r="AJ82" s="55">
        <v>157</v>
      </c>
      <c r="AK82" s="55">
        <v>15</v>
      </c>
      <c r="AL82" s="55"/>
      <c r="AM82" s="55">
        <v>1331</v>
      </c>
      <c r="AN82" s="55">
        <v>157</v>
      </c>
      <c r="AO82" s="58">
        <v>22.32</v>
      </c>
      <c r="AP82" s="58">
        <v>8.48</v>
      </c>
      <c r="AQ82" s="58">
        <v>22.32</v>
      </c>
      <c r="AR82" s="58" t="s">
        <v>23</v>
      </c>
      <c r="AS82" s="39"/>
    </row>
    <row r="83" spans="1:45" ht="12.75">
      <c r="A83" s="59" t="s">
        <v>23</v>
      </c>
      <c r="B83" s="60" t="s">
        <v>62</v>
      </c>
      <c r="C83" s="61" t="s">
        <v>23</v>
      </c>
      <c r="D83" s="62"/>
      <c r="E83" s="62"/>
      <c r="F83" s="62"/>
      <c r="G83" s="62">
        <v>192</v>
      </c>
      <c r="H83" s="62"/>
      <c r="I83" s="62"/>
      <c r="J83" s="62"/>
      <c r="K83" s="63"/>
      <c r="L83" s="62">
        <v>1991</v>
      </c>
      <c r="M83" s="62"/>
      <c r="N83" s="62"/>
      <c r="O83" s="64"/>
      <c r="P83" s="65"/>
      <c r="Q83" s="64"/>
      <c r="R83" s="64"/>
      <c r="S83" s="64"/>
      <c r="T83" s="65" t="s">
        <v>62</v>
      </c>
      <c r="U83" s="65"/>
      <c r="V83" s="64">
        <v>1991</v>
      </c>
      <c r="W83" s="64"/>
      <c r="X83" s="65"/>
      <c r="Y83" s="65">
        <v>192</v>
      </c>
      <c r="Z83" s="65"/>
      <c r="AA83" s="65"/>
      <c r="AB83" s="65"/>
      <c r="AC83" s="65"/>
      <c r="AD83" s="65"/>
      <c r="AE83" s="66"/>
      <c r="AF83" s="66"/>
      <c r="AG83" s="66"/>
      <c r="AH83" s="66"/>
      <c r="AI83" s="64"/>
      <c r="AJ83" s="64"/>
      <c r="AK83" s="64"/>
      <c r="AL83" s="64"/>
      <c r="AM83" s="64"/>
      <c r="AN83" s="64"/>
      <c r="AO83" s="67" t="s">
        <v>23</v>
      </c>
      <c r="AP83" s="67" t="s">
        <v>23</v>
      </c>
      <c r="AQ83" s="67" t="s">
        <v>23</v>
      </c>
      <c r="AR83" s="67" t="s">
        <v>23</v>
      </c>
      <c r="AS83" s="39"/>
    </row>
    <row r="84" spans="1:45" ht="96">
      <c r="A84" s="50">
        <v>35</v>
      </c>
      <c r="B84" s="51" t="s">
        <v>177</v>
      </c>
      <c r="C84" s="52">
        <v>1.65</v>
      </c>
      <c r="D84" s="53">
        <v>58.51</v>
      </c>
      <c r="E84" s="53"/>
      <c r="F84" s="53" t="s">
        <v>80</v>
      </c>
      <c r="G84" s="53">
        <v>97</v>
      </c>
      <c r="H84" s="53"/>
      <c r="I84" s="53" t="s">
        <v>178</v>
      </c>
      <c r="J84" s="53">
        <v>22.32</v>
      </c>
      <c r="K84" s="54" t="s">
        <v>82</v>
      </c>
      <c r="L84" s="53">
        <v>860</v>
      </c>
      <c r="M84" s="53"/>
      <c r="N84" s="53" t="s">
        <v>179</v>
      </c>
      <c r="O84" s="55">
        <f>0+13</f>
        <v>13</v>
      </c>
      <c r="P84" s="56" t="s">
        <v>61</v>
      </c>
      <c r="Q84" s="55">
        <f>0+290</f>
        <v>290</v>
      </c>
      <c r="R84" s="55">
        <v>97</v>
      </c>
      <c r="S84" s="55">
        <v>860</v>
      </c>
      <c r="T84" s="56"/>
      <c r="U84" s="56"/>
      <c r="V84" s="55"/>
      <c r="W84" s="55"/>
      <c r="X84" s="56">
        <v>1431</v>
      </c>
      <c r="Y84" s="56"/>
      <c r="Z84" s="56"/>
      <c r="AA84" s="56"/>
      <c r="AB84" s="56"/>
      <c r="AC84" s="56"/>
      <c r="AD84" s="56"/>
      <c r="AE84" s="57"/>
      <c r="AF84" s="57">
        <v>860</v>
      </c>
      <c r="AG84" s="57">
        <v>290</v>
      </c>
      <c r="AH84" s="57"/>
      <c r="AI84" s="55"/>
      <c r="AJ84" s="55">
        <v>97</v>
      </c>
      <c r="AK84" s="55">
        <v>13</v>
      </c>
      <c r="AL84" s="55"/>
      <c r="AM84" s="55">
        <v>860</v>
      </c>
      <c r="AN84" s="55">
        <v>97</v>
      </c>
      <c r="AO84" s="58">
        <v>22.32</v>
      </c>
      <c r="AP84" s="58">
        <v>8.87</v>
      </c>
      <c r="AQ84" s="58">
        <v>22.32</v>
      </c>
      <c r="AR84" s="58" t="s">
        <v>23</v>
      </c>
      <c r="AS84" s="39"/>
    </row>
    <row r="85" spans="1:45" ht="12.75">
      <c r="A85" s="59" t="s">
        <v>23</v>
      </c>
      <c r="B85" s="60" t="s">
        <v>62</v>
      </c>
      <c r="C85" s="61" t="s">
        <v>23</v>
      </c>
      <c r="D85" s="62"/>
      <c r="E85" s="62"/>
      <c r="F85" s="62"/>
      <c r="G85" s="62">
        <v>127</v>
      </c>
      <c r="H85" s="62"/>
      <c r="I85" s="62"/>
      <c r="J85" s="62"/>
      <c r="K85" s="63"/>
      <c r="L85" s="62">
        <v>1431</v>
      </c>
      <c r="M85" s="62"/>
      <c r="N85" s="62"/>
      <c r="O85" s="64"/>
      <c r="P85" s="65"/>
      <c r="Q85" s="64"/>
      <c r="R85" s="64"/>
      <c r="S85" s="64"/>
      <c r="T85" s="65" t="s">
        <v>62</v>
      </c>
      <c r="U85" s="65"/>
      <c r="V85" s="64">
        <v>1431</v>
      </c>
      <c r="W85" s="64"/>
      <c r="X85" s="65"/>
      <c r="Y85" s="65">
        <v>127</v>
      </c>
      <c r="Z85" s="65"/>
      <c r="AA85" s="65"/>
      <c r="AB85" s="65"/>
      <c r="AC85" s="65"/>
      <c r="AD85" s="65"/>
      <c r="AE85" s="66"/>
      <c r="AF85" s="66"/>
      <c r="AG85" s="66"/>
      <c r="AH85" s="66"/>
      <c r="AI85" s="64"/>
      <c r="AJ85" s="64"/>
      <c r="AK85" s="64"/>
      <c r="AL85" s="64"/>
      <c r="AM85" s="64"/>
      <c r="AN85" s="64"/>
      <c r="AO85" s="67" t="s">
        <v>23</v>
      </c>
      <c r="AP85" s="67" t="s">
        <v>23</v>
      </c>
      <c r="AQ85" s="67" t="s">
        <v>23</v>
      </c>
      <c r="AR85" s="67" t="s">
        <v>23</v>
      </c>
      <c r="AS85" s="39"/>
    </row>
    <row r="86" spans="1:45" ht="72">
      <c r="A86" s="50">
        <v>36</v>
      </c>
      <c r="B86" s="51" t="s">
        <v>180</v>
      </c>
      <c r="C86" s="52">
        <v>3.3</v>
      </c>
      <c r="D86" s="53">
        <v>7.09</v>
      </c>
      <c r="E86" s="53">
        <v>7.09</v>
      </c>
      <c r="F86" s="53"/>
      <c r="G86" s="53">
        <v>23</v>
      </c>
      <c r="H86" s="53">
        <v>23</v>
      </c>
      <c r="I86" s="53"/>
      <c r="J86" s="53">
        <v>22.32</v>
      </c>
      <c r="K86" s="54"/>
      <c r="L86" s="53">
        <v>513</v>
      </c>
      <c r="M86" s="53">
        <v>513</v>
      </c>
      <c r="N86" s="53"/>
      <c r="O86" s="55">
        <f>23+0</f>
        <v>23</v>
      </c>
      <c r="P86" s="56" t="s">
        <v>61</v>
      </c>
      <c r="Q86" s="55">
        <f>513+0</f>
        <v>513</v>
      </c>
      <c r="R86" s="55">
        <v>23</v>
      </c>
      <c r="S86" s="55">
        <v>513</v>
      </c>
      <c r="T86" s="56"/>
      <c r="U86" s="56"/>
      <c r="V86" s="55"/>
      <c r="W86" s="55"/>
      <c r="X86" s="56">
        <v>1524</v>
      </c>
      <c r="Y86" s="56"/>
      <c r="Z86" s="56"/>
      <c r="AA86" s="56"/>
      <c r="AB86" s="56"/>
      <c r="AC86" s="56"/>
      <c r="AD86" s="56"/>
      <c r="AE86" s="57">
        <v>513</v>
      </c>
      <c r="AF86" s="57"/>
      <c r="AG86" s="57"/>
      <c r="AH86" s="57"/>
      <c r="AI86" s="55">
        <v>23</v>
      </c>
      <c r="AJ86" s="55"/>
      <c r="AK86" s="55"/>
      <c r="AL86" s="55"/>
      <c r="AM86" s="55">
        <v>513</v>
      </c>
      <c r="AN86" s="55">
        <v>23</v>
      </c>
      <c r="AO86" s="58">
        <v>22.32</v>
      </c>
      <c r="AP86" s="58" t="s">
        <v>23</v>
      </c>
      <c r="AQ86" s="58" t="s">
        <v>23</v>
      </c>
      <c r="AR86" s="58" t="s">
        <v>23</v>
      </c>
      <c r="AS86" s="39"/>
    </row>
    <row r="87" spans="1:45" ht="12.75">
      <c r="A87" s="59" t="s">
        <v>23</v>
      </c>
      <c r="B87" s="60" t="s">
        <v>62</v>
      </c>
      <c r="C87" s="61" t="s">
        <v>23</v>
      </c>
      <c r="D87" s="62"/>
      <c r="E87" s="62"/>
      <c r="F87" s="62"/>
      <c r="G87" s="62">
        <v>78</v>
      </c>
      <c r="H87" s="62"/>
      <c r="I87" s="62"/>
      <c r="J87" s="62"/>
      <c r="K87" s="63"/>
      <c r="L87" s="62">
        <v>1524</v>
      </c>
      <c r="M87" s="62"/>
      <c r="N87" s="62"/>
      <c r="O87" s="64"/>
      <c r="P87" s="65"/>
      <c r="Q87" s="64"/>
      <c r="R87" s="64"/>
      <c r="S87" s="64"/>
      <c r="T87" s="65" t="s">
        <v>62</v>
      </c>
      <c r="U87" s="65"/>
      <c r="V87" s="64">
        <v>1524</v>
      </c>
      <c r="W87" s="64"/>
      <c r="X87" s="65"/>
      <c r="Y87" s="65">
        <v>78</v>
      </c>
      <c r="Z87" s="65"/>
      <c r="AA87" s="65"/>
      <c r="AB87" s="65"/>
      <c r="AC87" s="65"/>
      <c r="AD87" s="65"/>
      <c r="AE87" s="66"/>
      <c r="AF87" s="66"/>
      <c r="AG87" s="66"/>
      <c r="AH87" s="66"/>
      <c r="AI87" s="64"/>
      <c r="AJ87" s="64"/>
      <c r="AK87" s="64"/>
      <c r="AL87" s="64"/>
      <c r="AM87" s="64"/>
      <c r="AN87" s="64"/>
      <c r="AO87" s="67" t="s">
        <v>23</v>
      </c>
      <c r="AP87" s="67" t="s">
        <v>23</v>
      </c>
      <c r="AQ87" s="67" t="s">
        <v>23</v>
      </c>
      <c r="AR87" s="67" t="s">
        <v>23</v>
      </c>
      <c r="AS87" s="39"/>
    </row>
    <row r="88" spans="1:45" ht="72">
      <c r="A88" s="50">
        <v>37</v>
      </c>
      <c r="B88" s="51" t="s">
        <v>181</v>
      </c>
      <c r="C88" s="52">
        <v>1.65</v>
      </c>
      <c r="D88" s="53">
        <v>8</v>
      </c>
      <c r="E88" s="53">
        <v>8</v>
      </c>
      <c r="F88" s="53"/>
      <c r="G88" s="53">
        <v>13</v>
      </c>
      <c r="H88" s="53">
        <v>13</v>
      </c>
      <c r="I88" s="53"/>
      <c r="J88" s="53">
        <v>22.32</v>
      </c>
      <c r="K88" s="54"/>
      <c r="L88" s="53">
        <v>290</v>
      </c>
      <c r="M88" s="53">
        <v>290</v>
      </c>
      <c r="N88" s="53"/>
      <c r="O88" s="55">
        <f>13+0</f>
        <v>13</v>
      </c>
      <c r="P88" s="56" t="s">
        <v>61</v>
      </c>
      <c r="Q88" s="55">
        <f>290+0</f>
        <v>290</v>
      </c>
      <c r="R88" s="55">
        <v>13</v>
      </c>
      <c r="S88" s="55">
        <v>290</v>
      </c>
      <c r="T88" s="56"/>
      <c r="U88" s="56"/>
      <c r="V88" s="55"/>
      <c r="W88" s="55"/>
      <c r="X88" s="56">
        <v>861</v>
      </c>
      <c r="Y88" s="56"/>
      <c r="Z88" s="56"/>
      <c r="AA88" s="56"/>
      <c r="AB88" s="56"/>
      <c r="AC88" s="56"/>
      <c r="AD88" s="56"/>
      <c r="AE88" s="57">
        <v>290</v>
      </c>
      <c r="AF88" s="57"/>
      <c r="AG88" s="57"/>
      <c r="AH88" s="57"/>
      <c r="AI88" s="55">
        <v>13</v>
      </c>
      <c r="AJ88" s="55"/>
      <c r="AK88" s="55"/>
      <c r="AL88" s="55"/>
      <c r="AM88" s="55">
        <v>290</v>
      </c>
      <c r="AN88" s="55">
        <v>13</v>
      </c>
      <c r="AO88" s="58">
        <v>22.32</v>
      </c>
      <c r="AP88" s="58" t="s">
        <v>23</v>
      </c>
      <c r="AQ88" s="58" t="s">
        <v>23</v>
      </c>
      <c r="AR88" s="58" t="s">
        <v>23</v>
      </c>
      <c r="AS88" s="39"/>
    </row>
    <row r="89" spans="1:45" ht="12.75">
      <c r="A89" s="59" t="s">
        <v>23</v>
      </c>
      <c r="B89" s="60" t="s">
        <v>62</v>
      </c>
      <c r="C89" s="61" t="s">
        <v>23</v>
      </c>
      <c r="D89" s="62"/>
      <c r="E89" s="62"/>
      <c r="F89" s="62"/>
      <c r="G89" s="62">
        <v>43</v>
      </c>
      <c r="H89" s="62"/>
      <c r="I89" s="62"/>
      <c r="J89" s="62"/>
      <c r="K89" s="63"/>
      <c r="L89" s="62">
        <v>861</v>
      </c>
      <c r="M89" s="62"/>
      <c r="N89" s="62"/>
      <c r="O89" s="64"/>
      <c r="P89" s="65"/>
      <c r="Q89" s="64"/>
      <c r="R89" s="64"/>
      <c r="S89" s="64"/>
      <c r="T89" s="65" t="s">
        <v>62</v>
      </c>
      <c r="U89" s="65"/>
      <c r="V89" s="64">
        <v>861</v>
      </c>
      <c r="W89" s="64"/>
      <c r="X89" s="65"/>
      <c r="Y89" s="65">
        <v>43</v>
      </c>
      <c r="Z89" s="65"/>
      <c r="AA89" s="65"/>
      <c r="AB89" s="65"/>
      <c r="AC89" s="65"/>
      <c r="AD89" s="65"/>
      <c r="AE89" s="66"/>
      <c r="AF89" s="66"/>
      <c r="AG89" s="66"/>
      <c r="AH89" s="66"/>
      <c r="AI89" s="64"/>
      <c r="AJ89" s="64"/>
      <c r="AK89" s="64"/>
      <c r="AL89" s="64"/>
      <c r="AM89" s="64"/>
      <c r="AN89" s="64"/>
      <c r="AO89" s="67" t="s">
        <v>23</v>
      </c>
      <c r="AP89" s="67" t="s">
        <v>23</v>
      </c>
      <c r="AQ89" s="67" t="s">
        <v>23</v>
      </c>
      <c r="AR89" s="67" t="s">
        <v>23</v>
      </c>
      <c r="AS89" s="39"/>
    </row>
    <row r="90" spans="1:45" ht="21" customHeight="1">
      <c r="A90" s="84" t="s">
        <v>182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39"/>
    </row>
    <row r="91" spans="1:45" ht="96">
      <c r="A91" s="50">
        <v>38</v>
      </c>
      <c r="B91" s="51" t="s">
        <v>183</v>
      </c>
      <c r="C91" s="52">
        <v>1.03</v>
      </c>
      <c r="D91" s="53"/>
      <c r="E91" s="53"/>
      <c r="F91" s="53"/>
      <c r="G91" s="53"/>
      <c r="H91" s="53"/>
      <c r="I91" s="53"/>
      <c r="J91" s="53">
        <v>22.32</v>
      </c>
      <c r="K91" s="54"/>
      <c r="L91" s="53"/>
      <c r="M91" s="53"/>
      <c r="N91" s="53"/>
      <c r="O91" s="55">
        <f>0+0</f>
        <v>0</v>
      </c>
      <c r="P91" s="56" t="s">
        <v>61</v>
      </c>
      <c r="Q91" s="55">
        <f>0+0</f>
        <v>0</v>
      </c>
      <c r="R91" s="55"/>
      <c r="S91" s="55"/>
      <c r="T91" s="56"/>
      <c r="U91" s="56"/>
      <c r="V91" s="55"/>
      <c r="W91" s="55"/>
      <c r="X91" s="56"/>
      <c r="Y91" s="56"/>
      <c r="Z91" s="56"/>
      <c r="AA91" s="56"/>
      <c r="AB91" s="56"/>
      <c r="AC91" s="56"/>
      <c r="AD91" s="56"/>
      <c r="AE91" s="57"/>
      <c r="AF91" s="57"/>
      <c r="AG91" s="57"/>
      <c r="AH91" s="57"/>
      <c r="AI91" s="55"/>
      <c r="AJ91" s="55"/>
      <c r="AK91" s="55"/>
      <c r="AL91" s="55"/>
      <c r="AM91" s="55"/>
      <c r="AN91" s="55"/>
      <c r="AO91" s="58">
        <v>22.32</v>
      </c>
      <c r="AP91" s="58" t="s">
        <v>23</v>
      </c>
      <c r="AQ91" s="58" t="s">
        <v>23</v>
      </c>
      <c r="AR91" s="58" t="s">
        <v>23</v>
      </c>
      <c r="AS91" s="39"/>
    </row>
    <row r="92" spans="1:45" ht="12.75">
      <c r="A92" s="59" t="s">
        <v>23</v>
      </c>
      <c r="B92" s="60" t="s">
        <v>62</v>
      </c>
      <c r="C92" s="61" t="s">
        <v>23</v>
      </c>
      <c r="D92" s="62"/>
      <c r="E92" s="62"/>
      <c r="F92" s="62"/>
      <c r="G92" s="62">
        <v>0</v>
      </c>
      <c r="H92" s="62"/>
      <c r="I92" s="62"/>
      <c r="J92" s="62"/>
      <c r="K92" s="63"/>
      <c r="L92" s="62">
        <v>0</v>
      </c>
      <c r="M92" s="62"/>
      <c r="N92" s="62"/>
      <c r="O92" s="64"/>
      <c r="P92" s="65"/>
      <c r="Q92" s="64"/>
      <c r="R92" s="64"/>
      <c r="S92" s="64"/>
      <c r="T92" s="65" t="s">
        <v>62</v>
      </c>
      <c r="U92" s="65"/>
      <c r="V92" s="64">
        <v>0</v>
      </c>
      <c r="W92" s="64"/>
      <c r="X92" s="65"/>
      <c r="Y92" s="65">
        <v>0</v>
      </c>
      <c r="Z92" s="65"/>
      <c r="AA92" s="65"/>
      <c r="AB92" s="65"/>
      <c r="AC92" s="65"/>
      <c r="AD92" s="65"/>
      <c r="AE92" s="66"/>
      <c r="AF92" s="66"/>
      <c r="AG92" s="66"/>
      <c r="AH92" s="66"/>
      <c r="AI92" s="64"/>
      <c r="AJ92" s="64"/>
      <c r="AK92" s="64"/>
      <c r="AL92" s="64"/>
      <c r="AM92" s="64"/>
      <c r="AN92" s="64"/>
      <c r="AO92" s="67" t="s">
        <v>23</v>
      </c>
      <c r="AP92" s="67" t="s">
        <v>23</v>
      </c>
      <c r="AQ92" s="67" t="s">
        <v>23</v>
      </c>
      <c r="AR92" s="67" t="s">
        <v>23</v>
      </c>
      <c r="AS92" s="39"/>
    </row>
    <row r="93" spans="1:45" ht="84">
      <c r="A93" s="50">
        <v>39</v>
      </c>
      <c r="B93" s="51" t="s">
        <v>69</v>
      </c>
      <c r="C93" s="52">
        <v>0.01339</v>
      </c>
      <c r="D93" s="53">
        <v>24683.08</v>
      </c>
      <c r="E93" s="53" t="s">
        <v>70</v>
      </c>
      <c r="F93" s="53"/>
      <c r="G93" s="53">
        <v>331</v>
      </c>
      <c r="H93" s="53" t="s">
        <v>184</v>
      </c>
      <c r="I93" s="53"/>
      <c r="J93" s="53" t="s">
        <v>165</v>
      </c>
      <c r="K93" s="54"/>
      <c r="L93" s="53">
        <v>1870</v>
      </c>
      <c r="M93" s="53" t="s">
        <v>185</v>
      </c>
      <c r="N93" s="53"/>
      <c r="O93" s="55">
        <f>0+0</f>
        <v>0</v>
      </c>
      <c r="P93" s="56" t="s">
        <v>68</v>
      </c>
      <c r="Q93" s="55">
        <f>0+0</f>
        <v>0</v>
      </c>
      <c r="R93" s="55">
        <v>331</v>
      </c>
      <c r="S93" s="55">
        <v>1870</v>
      </c>
      <c r="T93" s="56"/>
      <c r="U93" s="56"/>
      <c r="V93" s="55"/>
      <c r="W93" s="55"/>
      <c r="X93" s="56">
        <v>1870</v>
      </c>
      <c r="Y93" s="56"/>
      <c r="Z93" s="56"/>
      <c r="AA93" s="56"/>
      <c r="AB93" s="56"/>
      <c r="AC93" s="56"/>
      <c r="AD93" s="56"/>
      <c r="AE93" s="57"/>
      <c r="AF93" s="57"/>
      <c r="AG93" s="57"/>
      <c r="AH93" s="57">
        <v>1870</v>
      </c>
      <c r="AI93" s="55"/>
      <c r="AJ93" s="55"/>
      <c r="AK93" s="55"/>
      <c r="AL93" s="55">
        <v>331</v>
      </c>
      <c r="AM93" s="55">
        <v>1870</v>
      </c>
      <c r="AN93" s="55">
        <v>331</v>
      </c>
      <c r="AO93" s="58" t="s">
        <v>23</v>
      </c>
      <c r="AP93" s="58" t="s">
        <v>23</v>
      </c>
      <c r="AQ93" s="58" t="s">
        <v>23</v>
      </c>
      <c r="AR93" s="58">
        <v>5.65</v>
      </c>
      <c r="AS93" s="39"/>
    </row>
    <row r="94" spans="1:45" ht="72">
      <c r="A94" s="50">
        <v>40</v>
      </c>
      <c r="B94" s="51" t="s">
        <v>167</v>
      </c>
      <c r="C94" s="52">
        <v>0.0026</v>
      </c>
      <c r="D94" s="53">
        <v>8017.81</v>
      </c>
      <c r="E94" s="53" t="s">
        <v>168</v>
      </c>
      <c r="F94" s="53"/>
      <c r="G94" s="53">
        <v>21</v>
      </c>
      <c r="H94" s="53" t="s">
        <v>141</v>
      </c>
      <c r="I94" s="53"/>
      <c r="J94" s="53" t="s">
        <v>170</v>
      </c>
      <c r="K94" s="54"/>
      <c r="L94" s="53">
        <v>105</v>
      </c>
      <c r="M94" s="53" t="s">
        <v>186</v>
      </c>
      <c r="N94" s="53"/>
      <c r="O94" s="55">
        <f>0+0</f>
        <v>0</v>
      </c>
      <c r="P94" s="56" t="s">
        <v>68</v>
      </c>
      <c r="Q94" s="55">
        <f>0+0</f>
        <v>0</v>
      </c>
      <c r="R94" s="55">
        <v>21</v>
      </c>
      <c r="S94" s="55">
        <v>105</v>
      </c>
      <c r="T94" s="56"/>
      <c r="U94" s="56"/>
      <c r="V94" s="55"/>
      <c r="W94" s="55"/>
      <c r="X94" s="56">
        <v>105</v>
      </c>
      <c r="Y94" s="56"/>
      <c r="Z94" s="56"/>
      <c r="AA94" s="56"/>
      <c r="AB94" s="56"/>
      <c r="AC94" s="56"/>
      <c r="AD94" s="56"/>
      <c r="AE94" s="57"/>
      <c r="AF94" s="57"/>
      <c r="AG94" s="57"/>
      <c r="AH94" s="57">
        <v>105</v>
      </c>
      <c r="AI94" s="55"/>
      <c r="AJ94" s="55"/>
      <c r="AK94" s="55"/>
      <c r="AL94" s="55">
        <v>21</v>
      </c>
      <c r="AM94" s="55">
        <v>105</v>
      </c>
      <c r="AN94" s="55">
        <v>21</v>
      </c>
      <c r="AO94" s="58" t="s">
        <v>23</v>
      </c>
      <c r="AP94" s="58" t="s">
        <v>23</v>
      </c>
      <c r="AQ94" s="58" t="s">
        <v>23</v>
      </c>
      <c r="AR94" s="58">
        <v>5.017</v>
      </c>
      <c r="AS94" s="39"/>
    </row>
    <row r="95" spans="1:45" ht="84">
      <c r="A95" s="50">
        <v>41</v>
      </c>
      <c r="B95" s="51" t="s">
        <v>172</v>
      </c>
      <c r="C95" s="52">
        <v>0.48</v>
      </c>
      <c r="D95" s="53">
        <v>95.17</v>
      </c>
      <c r="E95" s="53"/>
      <c r="F95" s="53" t="s">
        <v>173</v>
      </c>
      <c r="G95" s="53">
        <v>46</v>
      </c>
      <c r="H95" s="53"/>
      <c r="I95" s="53" t="s">
        <v>187</v>
      </c>
      <c r="J95" s="53">
        <v>22.32</v>
      </c>
      <c r="K95" s="54" t="s">
        <v>175</v>
      </c>
      <c r="L95" s="53">
        <v>390</v>
      </c>
      <c r="M95" s="53"/>
      <c r="N95" s="53" t="s">
        <v>188</v>
      </c>
      <c r="O95" s="55">
        <f>0+4</f>
        <v>4</v>
      </c>
      <c r="P95" s="56" t="s">
        <v>61</v>
      </c>
      <c r="Q95" s="55">
        <f>0+89</f>
        <v>89</v>
      </c>
      <c r="R95" s="55">
        <v>46</v>
      </c>
      <c r="S95" s="55">
        <v>390</v>
      </c>
      <c r="T95" s="56"/>
      <c r="U95" s="56"/>
      <c r="V95" s="55"/>
      <c r="W95" s="55"/>
      <c r="X95" s="56">
        <v>566</v>
      </c>
      <c r="Y95" s="56"/>
      <c r="Z95" s="56"/>
      <c r="AA95" s="56"/>
      <c r="AB95" s="56"/>
      <c r="AC95" s="56"/>
      <c r="AD95" s="56"/>
      <c r="AE95" s="57"/>
      <c r="AF95" s="57">
        <v>390</v>
      </c>
      <c r="AG95" s="57">
        <v>89</v>
      </c>
      <c r="AH95" s="57"/>
      <c r="AI95" s="55"/>
      <c r="AJ95" s="55">
        <v>46</v>
      </c>
      <c r="AK95" s="55">
        <v>4</v>
      </c>
      <c r="AL95" s="55"/>
      <c r="AM95" s="55">
        <v>390</v>
      </c>
      <c r="AN95" s="55">
        <v>46</v>
      </c>
      <c r="AO95" s="58">
        <v>22.32</v>
      </c>
      <c r="AP95" s="58">
        <v>8.48</v>
      </c>
      <c r="AQ95" s="58">
        <v>22.32</v>
      </c>
      <c r="AR95" s="58" t="s">
        <v>23</v>
      </c>
      <c r="AS95" s="39"/>
    </row>
    <row r="96" spans="1:45" ht="12.75">
      <c r="A96" s="59" t="s">
        <v>23</v>
      </c>
      <c r="B96" s="60" t="s">
        <v>62</v>
      </c>
      <c r="C96" s="61" t="s">
        <v>23</v>
      </c>
      <c r="D96" s="62"/>
      <c r="E96" s="62"/>
      <c r="F96" s="62"/>
      <c r="G96" s="62">
        <v>56</v>
      </c>
      <c r="H96" s="62"/>
      <c r="I96" s="62"/>
      <c r="J96" s="62"/>
      <c r="K96" s="63"/>
      <c r="L96" s="62">
        <v>566</v>
      </c>
      <c r="M96" s="62"/>
      <c r="N96" s="62"/>
      <c r="O96" s="64"/>
      <c r="P96" s="65"/>
      <c r="Q96" s="64"/>
      <c r="R96" s="64"/>
      <c r="S96" s="64"/>
      <c r="T96" s="65" t="s">
        <v>62</v>
      </c>
      <c r="U96" s="65"/>
      <c r="V96" s="64">
        <v>566</v>
      </c>
      <c r="W96" s="64"/>
      <c r="X96" s="65"/>
      <c r="Y96" s="65">
        <v>56</v>
      </c>
      <c r="Z96" s="65"/>
      <c r="AA96" s="65"/>
      <c r="AB96" s="65"/>
      <c r="AC96" s="65"/>
      <c r="AD96" s="65"/>
      <c r="AE96" s="66"/>
      <c r="AF96" s="66"/>
      <c r="AG96" s="66"/>
      <c r="AH96" s="66"/>
      <c r="AI96" s="64"/>
      <c r="AJ96" s="64"/>
      <c r="AK96" s="64"/>
      <c r="AL96" s="64"/>
      <c r="AM96" s="64"/>
      <c r="AN96" s="64"/>
      <c r="AO96" s="67" t="s">
        <v>23</v>
      </c>
      <c r="AP96" s="67" t="s">
        <v>23</v>
      </c>
      <c r="AQ96" s="67" t="s">
        <v>23</v>
      </c>
      <c r="AR96" s="67" t="s">
        <v>23</v>
      </c>
      <c r="AS96" s="39"/>
    </row>
    <row r="97" spans="1:45" ht="96">
      <c r="A97" s="50">
        <v>42</v>
      </c>
      <c r="B97" s="51" t="s">
        <v>177</v>
      </c>
      <c r="C97" s="52">
        <v>0.48</v>
      </c>
      <c r="D97" s="53">
        <v>58.51</v>
      </c>
      <c r="E97" s="53"/>
      <c r="F97" s="53" t="s">
        <v>80</v>
      </c>
      <c r="G97" s="53">
        <v>28</v>
      </c>
      <c r="H97" s="53"/>
      <c r="I97" s="53" t="s">
        <v>189</v>
      </c>
      <c r="J97" s="53">
        <v>22.32</v>
      </c>
      <c r="K97" s="54" t="s">
        <v>82</v>
      </c>
      <c r="L97" s="53">
        <v>248</v>
      </c>
      <c r="M97" s="53"/>
      <c r="N97" s="53" t="s">
        <v>190</v>
      </c>
      <c r="O97" s="55">
        <f>0+4</f>
        <v>4</v>
      </c>
      <c r="P97" s="56" t="s">
        <v>61</v>
      </c>
      <c r="Q97" s="55">
        <f>0+89</f>
        <v>89</v>
      </c>
      <c r="R97" s="55">
        <v>28</v>
      </c>
      <c r="S97" s="55">
        <v>248</v>
      </c>
      <c r="T97" s="56"/>
      <c r="U97" s="56"/>
      <c r="V97" s="55"/>
      <c r="W97" s="55"/>
      <c r="X97" s="56">
        <v>424</v>
      </c>
      <c r="Y97" s="56"/>
      <c r="Z97" s="56"/>
      <c r="AA97" s="56"/>
      <c r="AB97" s="56"/>
      <c r="AC97" s="56"/>
      <c r="AD97" s="56"/>
      <c r="AE97" s="57"/>
      <c r="AF97" s="57">
        <v>248</v>
      </c>
      <c r="AG97" s="57">
        <v>89</v>
      </c>
      <c r="AH97" s="57"/>
      <c r="AI97" s="55"/>
      <c r="AJ97" s="55">
        <v>28</v>
      </c>
      <c r="AK97" s="55">
        <v>4</v>
      </c>
      <c r="AL97" s="55"/>
      <c r="AM97" s="55">
        <v>248</v>
      </c>
      <c r="AN97" s="55">
        <v>28</v>
      </c>
      <c r="AO97" s="58">
        <v>22.32</v>
      </c>
      <c r="AP97" s="58">
        <v>8.87</v>
      </c>
      <c r="AQ97" s="58">
        <v>22.32</v>
      </c>
      <c r="AR97" s="58" t="s">
        <v>23</v>
      </c>
      <c r="AS97" s="39"/>
    </row>
    <row r="98" spans="1:45" ht="12.75">
      <c r="A98" s="59" t="s">
        <v>23</v>
      </c>
      <c r="B98" s="60" t="s">
        <v>62</v>
      </c>
      <c r="C98" s="61" t="s">
        <v>23</v>
      </c>
      <c r="D98" s="62"/>
      <c r="E98" s="62"/>
      <c r="F98" s="62"/>
      <c r="G98" s="62">
        <v>38</v>
      </c>
      <c r="H98" s="62"/>
      <c r="I98" s="62"/>
      <c r="J98" s="62"/>
      <c r="K98" s="63"/>
      <c r="L98" s="62">
        <v>424</v>
      </c>
      <c r="M98" s="62"/>
      <c r="N98" s="62"/>
      <c r="O98" s="64"/>
      <c r="P98" s="65"/>
      <c r="Q98" s="64"/>
      <c r="R98" s="64"/>
      <c r="S98" s="64"/>
      <c r="T98" s="65" t="s">
        <v>62</v>
      </c>
      <c r="U98" s="65"/>
      <c r="V98" s="64">
        <v>424</v>
      </c>
      <c r="W98" s="64"/>
      <c r="X98" s="65"/>
      <c r="Y98" s="65">
        <v>38</v>
      </c>
      <c r="Z98" s="65"/>
      <c r="AA98" s="65"/>
      <c r="AB98" s="65"/>
      <c r="AC98" s="65"/>
      <c r="AD98" s="65"/>
      <c r="AE98" s="66"/>
      <c r="AF98" s="66"/>
      <c r="AG98" s="66"/>
      <c r="AH98" s="66"/>
      <c r="AI98" s="64"/>
      <c r="AJ98" s="64"/>
      <c r="AK98" s="64"/>
      <c r="AL98" s="64"/>
      <c r="AM98" s="64"/>
      <c r="AN98" s="64"/>
      <c r="AO98" s="67" t="s">
        <v>23</v>
      </c>
      <c r="AP98" s="67" t="s">
        <v>23</v>
      </c>
      <c r="AQ98" s="67" t="s">
        <v>23</v>
      </c>
      <c r="AR98" s="67" t="s">
        <v>23</v>
      </c>
      <c r="AS98" s="39"/>
    </row>
    <row r="99" spans="1:45" ht="72">
      <c r="A99" s="50">
        <v>43</v>
      </c>
      <c r="B99" s="51" t="s">
        <v>180</v>
      </c>
      <c r="C99" s="52">
        <v>0.97</v>
      </c>
      <c r="D99" s="53">
        <v>7.09</v>
      </c>
      <c r="E99" s="53">
        <v>7.09</v>
      </c>
      <c r="F99" s="53"/>
      <c r="G99" s="53">
        <v>7</v>
      </c>
      <c r="H99" s="53">
        <v>7</v>
      </c>
      <c r="I99" s="53"/>
      <c r="J99" s="53">
        <v>22.32</v>
      </c>
      <c r="K99" s="54"/>
      <c r="L99" s="53">
        <v>156</v>
      </c>
      <c r="M99" s="53">
        <v>156</v>
      </c>
      <c r="N99" s="53"/>
      <c r="O99" s="55">
        <f>7+0</f>
        <v>7</v>
      </c>
      <c r="P99" s="56" t="s">
        <v>61</v>
      </c>
      <c r="Q99" s="55">
        <f>156+0</f>
        <v>156</v>
      </c>
      <c r="R99" s="55">
        <v>7</v>
      </c>
      <c r="S99" s="55">
        <v>156</v>
      </c>
      <c r="T99" s="56"/>
      <c r="U99" s="56"/>
      <c r="V99" s="55"/>
      <c r="W99" s="55"/>
      <c r="X99" s="56">
        <v>464</v>
      </c>
      <c r="Y99" s="56"/>
      <c r="Z99" s="56"/>
      <c r="AA99" s="56"/>
      <c r="AB99" s="56"/>
      <c r="AC99" s="56"/>
      <c r="AD99" s="56"/>
      <c r="AE99" s="57">
        <v>156</v>
      </c>
      <c r="AF99" s="57"/>
      <c r="AG99" s="57"/>
      <c r="AH99" s="57"/>
      <c r="AI99" s="55">
        <v>7</v>
      </c>
      <c r="AJ99" s="55"/>
      <c r="AK99" s="55"/>
      <c r="AL99" s="55"/>
      <c r="AM99" s="55">
        <v>156</v>
      </c>
      <c r="AN99" s="55">
        <v>7</v>
      </c>
      <c r="AO99" s="58">
        <v>22.32</v>
      </c>
      <c r="AP99" s="58" t="s">
        <v>23</v>
      </c>
      <c r="AQ99" s="58" t="s">
        <v>23</v>
      </c>
      <c r="AR99" s="58" t="s">
        <v>23</v>
      </c>
      <c r="AS99" s="39"/>
    </row>
    <row r="100" spans="1:45" ht="12.75">
      <c r="A100" s="59" t="s">
        <v>23</v>
      </c>
      <c r="B100" s="60" t="s">
        <v>62</v>
      </c>
      <c r="C100" s="61" t="s">
        <v>23</v>
      </c>
      <c r="D100" s="62"/>
      <c r="E100" s="62"/>
      <c r="F100" s="62"/>
      <c r="G100" s="62">
        <v>24</v>
      </c>
      <c r="H100" s="62"/>
      <c r="I100" s="62"/>
      <c r="J100" s="62"/>
      <c r="K100" s="63"/>
      <c r="L100" s="62">
        <v>464</v>
      </c>
      <c r="M100" s="62"/>
      <c r="N100" s="62"/>
      <c r="O100" s="64"/>
      <c r="P100" s="65"/>
      <c r="Q100" s="64"/>
      <c r="R100" s="64"/>
      <c r="S100" s="64"/>
      <c r="T100" s="65" t="s">
        <v>62</v>
      </c>
      <c r="U100" s="65"/>
      <c r="V100" s="64">
        <v>464</v>
      </c>
      <c r="W100" s="64"/>
      <c r="X100" s="65"/>
      <c r="Y100" s="65">
        <v>24</v>
      </c>
      <c r="Z100" s="65"/>
      <c r="AA100" s="65"/>
      <c r="AB100" s="65"/>
      <c r="AC100" s="65"/>
      <c r="AD100" s="65"/>
      <c r="AE100" s="66"/>
      <c r="AF100" s="66"/>
      <c r="AG100" s="66"/>
      <c r="AH100" s="66"/>
      <c r="AI100" s="64"/>
      <c r="AJ100" s="64"/>
      <c r="AK100" s="64"/>
      <c r="AL100" s="64"/>
      <c r="AM100" s="64"/>
      <c r="AN100" s="64"/>
      <c r="AO100" s="67" t="s">
        <v>23</v>
      </c>
      <c r="AP100" s="67" t="s">
        <v>23</v>
      </c>
      <c r="AQ100" s="67" t="s">
        <v>23</v>
      </c>
      <c r="AR100" s="67" t="s">
        <v>23</v>
      </c>
      <c r="AS100" s="39"/>
    </row>
    <row r="101" spans="1:45" ht="72">
      <c r="A101" s="50">
        <v>44</v>
      </c>
      <c r="B101" s="51" t="s">
        <v>181</v>
      </c>
      <c r="C101" s="52">
        <v>0.48</v>
      </c>
      <c r="D101" s="53">
        <v>8</v>
      </c>
      <c r="E101" s="53">
        <v>8</v>
      </c>
      <c r="F101" s="53"/>
      <c r="G101" s="53">
        <v>4</v>
      </c>
      <c r="H101" s="53">
        <v>4</v>
      </c>
      <c r="I101" s="53"/>
      <c r="J101" s="53">
        <v>22.32</v>
      </c>
      <c r="K101" s="54"/>
      <c r="L101" s="53">
        <v>89</v>
      </c>
      <c r="M101" s="53">
        <v>89</v>
      </c>
      <c r="N101" s="53"/>
      <c r="O101" s="55">
        <f>4+0</f>
        <v>4</v>
      </c>
      <c r="P101" s="56" t="s">
        <v>61</v>
      </c>
      <c r="Q101" s="55">
        <f>89+0</f>
        <v>89</v>
      </c>
      <c r="R101" s="55">
        <v>4</v>
      </c>
      <c r="S101" s="55">
        <v>89</v>
      </c>
      <c r="T101" s="56"/>
      <c r="U101" s="56"/>
      <c r="V101" s="55"/>
      <c r="W101" s="55"/>
      <c r="X101" s="56">
        <v>265</v>
      </c>
      <c r="Y101" s="56"/>
      <c r="Z101" s="56"/>
      <c r="AA101" s="56"/>
      <c r="AB101" s="56"/>
      <c r="AC101" s="56"/>
      <c r="AD101" s="56"/>
      <c r="AE101" s="57">
        <v>89</v>
      </c>
      <c r="AF101" s="57"/>
      <c r="AG101" s="57"/>
      <c r="AH101" s="57"/>
      <c r="AI101" s="55">
        <v>4</v>
      </c>
      <c r="AJ101" s="55"/>
      <c r="AK101" s="55"/>
      <c r="AL101" s="55"/>
      <c r="AM101" s="55">
        <v>89</v>
      </c>
      <c r="AN101" s="55">
        <v>4</v>
      </c>
      <c r="AO101" s="58">
        <v>22.32</v>
      </c>
      <c r="AP101" s="58" t="s">
        <v>23</v>
      </c>
      <c r="AQ101" s="58" t="s">
        <v>23</v>
      </c>
      <c r="AR101" s="58" t="s">
        <v>23</v>
      </c>
      <c r="AS101" s="39"/>
    </row>
    <row r="102" spans="1:45" ht="12.75">
      <c r="A102" s="59" t="s">
        <v>23</v>
      </c>
      <c r="B102" s="60" t="s">
        <v>62</v>
      </c>
      <c r="C102" s="61" t="s">
        <v>23</v>
      </c>
      <c r="D102" s="62"/>
      <c r="E102" s="62"/>
      <c r="F102" s="62"/>
      <c r="G102" s="62">
        <v>14</v>
      </c>
      <c r="H102" s="62"/>
      <c r="I102" s="62"/>
      <c r="J102" s="62"/>
      <c r="K102" s="63"/>
      <c r="L102" s="62">
        <v>265</v>
      </c>
      <c r="M102" s="62"/>
      <c r="N102" s="62"/>
      <c r="O102" s="64"/>
      <c r="P102" s="65"/>
      <c r="Q102" s="64"/>
      <c r="R102" s="64"/>
      <c r="S102" s="64"/>
      <c r="T102" s="65" t="s">
        <v>62</v>
      </c>
      <c r="U102" s="65"/>
      <c r="V102" s="64">
        <v>265</v>
      </c>
      <c r="W102" s="64"/>
      <c r="X102" s="65"/>
      <c r="Y102" s="65">
        <v>14</v>
      </c>
      <c r="Z102" s="65"/>
      <c r="AA102" s="65"/>
      <c r="AB102" s="65"/>
      <c r="AC102" s="65"/>
      <c r="AD102" s="65"/>
      <c r="AE102" s="66"/>
      <c r="AF102" s="66"/>
      <c r="AG102" s="66"/>
      <c r="AH102" s="66"/>
      <c r="AI102" s="64"/>
      <c r="AJ102" s="64"/>
      <c r="AK102" s="64"/>
      <c r="AL102" s="64"/>
      <c r="AM102" s="64"/>
      <c r="AN102" s="64"/>
      <c r="AO102" s="67" t="s">
        <v>23</v>
      </c>
      <c r="AP102" s="67" t="s">
        <v>23</v>
      </c>
      <c r="AQ102" s="67" t="s">
        <v>23</v>
      </c>
      <c r="AR102" s="67" t="s">
        <v>23</v>
      </c>
      <c r="AS102" s="39"/>
    </row>
    <row r="103" spans="1:45" ht="38.25">
      <c r="A103" s="83" t="s">
        <v>191</v>
      </c>
      <c r="B103" s="83"/>
      <c r="C103" s="83"/>
      <c r="D103" s="83"/>
      <c r="E103" s="83"/>
      <c r="F103" s="83"/>
      <c r="G103" s="68">
        <v>45419</v>
      </c>
      <c r="H103" s="68" t="s">
        <v>211</v>
      </c>
      <c r="I103" s="68" t="s">
        <v>212</v>
      </c>
      <c r="J103" s="68"/>
      <c r="K103" s="68"/>
      <c r="L103" s="68" t="s">
        <v>192</v>
      </c>
      <c r="M103" s="68" t="s">
        <v>192</v>
      </c>
      <c r="N103" s="68" t="s">
        <v>192</v>
      </c>
      <c r="O103" s="68" t="s">
        <v>192</v>
      </c>
      <c r="P103" s="68" t="s">
        <v>192</v>
      </c>
      <c r="Q103" s="68" t="s">
        <v>192</v>
      </c>
      <c r="R103" s="68" t="s">
        <v>192</v>
      </c>
      <c r="S103" s="68" t="s">
        <v>192</v>
      </c>
      <c r="T103" s="68" t="s">
        <v>192</v>
      </c>
      <c r="U103" s="68" t="s">
        <v>192</v>
      </c>
      <c r="V103" s="68" t="s">
        <v>192</v>
      </c>
      <c r="W103" s="68" t="s">
        <v>192</v>
      </c>
      <c r="X103" s="68" t="s">
        <v>192</v>
      </c>
      <c r="Y103" s="68" t="s">
        <v>192</v>
      </c>
      <c r="Z103" s="68" t="s">
        <v>192</v>
      </c>
      <c r="AA103" s="68" t="s">
        <v>192</v>
      </c>
      <c r="AB103" s="68" t="s">
        <v>192</v>
      </c>
      <c r="AC103" s="68" t="s">
        <v>192</v>
      </c>
      <c r="AD103" s="68" t="s">
        <v>192</v>
      </c>
      <c r="AE103" s="68" t="s">
        <v>192</v>
      </c>
      <c r="AF103" s="68" t="s">
        <v>192</v>
      </c>
      <c r="AG103" s="68" t="s">
        <v>192</v>
      </c>
      <c r="AH103" s="68" t="s">
        <v>192</v>
      </c>
      <c r="AI103" s="68" t="s">
        <v>192</v>
      </c>
      <c r="AJ103" s="68" t="s">
        <v>192</v>
      </c>
      <c r="AK103" s="68" t="s">
        <v>192</v>
      </c>
      <c r="AL103" s="68" t="s">
        <v>192</v>
      </c>
      <c r="AM103" s="68"/>
      <c r="AN103" s="68"/>
      <c r="AO103" s="68" t="s">
        <v>192</v>
      </c>
      <c r="AP103" s="68" t="s">
        <v>192</v>
      </c>
      <c r="AQ103" s="68" t="s">
        <v>192</v>
      </c>
      <c r="AR103" s="68" t="s">
        <v>192</v>
      </c>
      <c r="AS103" s="39"/>
    </row>
    <row r="104" spans="1:45" ht="38.25">
      <c r="A104" s="83" t="s">
        <v>195</v>
      </c>
      <c r="B104" s="83"/>
      <c r="C104" s="83"/>
      <c r="D104" s="83"/>
      <c r="E104" s="83"/>
      <c r="F104" s="83"/>
      <c r="G104" s="68">
        <v>292191</v>
      </c>
      <c r="H104" s="68" t="s">
        <v>213</v>
      </c>
      <c r="I104" s="68" t="s">
        <v>214</v>
      </c>
      <c r="J104" s="68"/>
      <c r="K104" s="68"/>
      <c r="L104" s="68" t="s">
        <v>192</v>
      </c>
      <c r="M104" s="68" t="s">
        <v>192</v>
      </c>
      <c r="N104" s="68" t="s">
        <v>192</v>
      </c>
      <c r="O104" s="68" t="s">
        <v>192</v>
      </c>
      <c r="P104" s="68" t="s">
        <v>192</v>
      </c>
      <c r="Q104" s="68" t="s">
        <v>192</v>
      </c>
      <c r="R104" s="68" t="s">
        <v>192</v>
      </c>
      <c r="S104" s="68" t="s">
        <v>192</v>
      </c>
      <c r="T104" s="68" t="s">
        <v>192</v>
      </c>
      <c r="U104" s="68" t="s">
        <v>192</v>
      </c>
      <c r="V104" s="68" t="s">
        <v>192</v>
      </c>
      <c r="W104" s="68" t="s">
        <v>192</v>
      </c>
      <c r="X104" s="68" t="s">
        <v>192</v>
      </c>
      <c r="Y104" s="68" t="s">
        <v>192</v>
      </c>
      <c r="Z104" s="68" t="s">
        <v>192</v>
      </c>
      <c r="AA104" s="68" t="s">
        <v>192</v>
      </c>
      <c r="AB104" s="68" t="s">
        <v>192</v>
      </c>
      <c r="AC104" s="68" t="s">
        <v>192</v>
      </c>
      <c r="AD104" s="68" t="s">
        <v>192</v>
      </c>
      <c r="AE104" s="68" t="s">
        <v>192</v>
      </c>
      <c r="AF104" s="68" t="s">
        <v>192</v>
      </c>
      <c r="AG104" s="68" t="s">
        <v>192</v>
      </c>
      <c r="AH104" s="68" t="s">
        <v>192</v>
      </c>
      <c r="AI104" s="68" t="s">
        <v>192</v>
      </c>
      <c r="AJ104" s="68" t="s">
        <v>192</v>
      </c>
      <c r="AK104" s="68" t="s">
        <v>192</v>
      </c>
      <c r="AL104" s="68" t="s">
        <v>192</v>
      </c>
      <c r="AM104" s="68"/>
      <c r="AN104" s="68"/>
      <c r="AO104" s="68" t="s">
        <v>192</v>
      </c>
      <c r="AP104" s="68" t="s">
        <v>192</v>
      </c>
      <c r="AQ104" s="68" t="s">
        <v>192</v>
      </c>
      <c r="AR104" s="68" t="s">
        <v>192</v>
      </c>
      <c r="AS104" s="39"/>
    </row>
    <row r="105" spans="1:45" ht="12.75">
      <c r="A105" s="83" t="s">
        <v>198</v>
      </c>
      <c r="B105" s="83"/>
      <c r="C105" s="83"/>
      <c r="D105" s="83"/>
      <c r="E105" s="83"/>
      <c r="F105" s="83"/>
      <c r="G105" s="68">
        <v>62538</v>
      </c>
      <c r="H105" s="68"/>
      <c r="I105" s="68"/>
      <c r="J105" s="68"/>
      <c r="K105" s="68"/>
      <c r="L105" s="68" t="s">
        <v>192</v>
      </c>
      <c r="M105" s="68" t="s">
        <v>192</v>
      </c>
      <c r="N105" s="68" t="s">
        <v>192</v>
      </c>
      <c r="O105" s="68" t="s">
        <v>192</v>
      </c>
      <c r="P105" s="68" t="s">
        <v>192</v>
      </c>
      <c r="Q105" s="68" t="s">
        <v>192</v>
      </c>
      <c r="R105" s="68" t="s">
        <v>192</v>
      </c>
      <c r="S105" s="68" t="s">
        <v>192</v>
      </c>
      <c r="T105" s="68" t="s">
        <v>192</v>
      </c>
      <c r="U105" s="68" t="s">
        <v>192</v>
      </c>
      <c r="V105" s="68" t="s">
        <v>192</v>
      </c>
      <c r="W105" s="68" t="s">
        <v>192</v>
      </c>
      <c r="X105" s="68" t="s">
        <v>192</v>
      </c>
      <c r="Y105" s="68" t="s">
        <v>192</v>
      </c>
      <c r="Z105" s="68" t="s">
        <v>192</v>
      </c>
      <c r="AA105" s="68" t="s">
        <v>192</v>
      </c>
      <c r="AB105" s="68" t="s">
        <v>192</v>
      </c>
      <c r="AC105" s="68" t="s">
        <v>192</v>
      </c>
      <c r="AD105" s="68" t="s">
        <v>192</v>
      </c>
      <c r="AE105" s="68" t="s">
        <v>192</v>
      </c>
      <c r="AF105" s="68" t="s">
        <v>192</v>
      </c>
      <c r="AG105" s="68" t="s">
        <v>192</v>
      </c>
      <c r="AH105" s="68" t="s">
        <v>192</v>
      </c>
      <c r="AI105" s="68" t="s">
        <v>192</v>
      </c>
      <c r="AJ105" s="68" t="s">
        <v>192</v>
      </c>
      <c r="AK105" s="68" t="s">
        <v>192</v>
      </c>
      <c r="AL105" s="68" t="s">
        <v>192</v>
      </c>
      <c r="AM105" s="68"/>
      <c r="AN105" s="68"/>
      <c r="AO105" s="68" t="s">
        <v>192</v>
      </c>
      <c r="AP105" s="68" t="s">
        <v>192</v>
      </c>
      <c r="AQ105" s="68" t="s">
        <v>192</v>
      </c>
      <c r="AR105" s="68" t="s">
        <v>192</v>
      </c>
      <c r="AS105" s="39"/>
    </row>
    <row r="106" spans="1:45" ht="12.75">
      <c r="A106" s="83" t="s">
        <v>199</v>
      </c>
      <c r="B106" s="83"/>
      <c r="C106" s="83"/>
      <c r="D106" s="83"/>
      <c r="E106" s="83"/>
      <c r="F106" s="83"/>
      <c r="G106" s="68">
        <v>39280</v>
      </c>
      <c r="H106" s="68"/>
      <c r="I106" s="68"/>
      <c r="J106" s="68"/>
      <c r="K106" s="68"/>
      <c r="L106" s="68" t="s">
        <v>192</v>
      </c>
      <c r="M106" s="68" t="s">
        <v>192</v>
      </c>
      <c r="N106" s="68" t="s">
        <v>192</v>
      </c>
      <c r="O106" s="68" t="s">
        <v>192</v>
      </c>
      <c r="P106" s="68" t="s">
        <v>192</v>
      </c>
      <c r="Q106" s="68" t="s">
        <v>192</v>
      </c>
      <c r="R106" s="68" t="s">
        <v>192</v>
      </c>
      <c r="S106" s="68" t="s">
        <v>192</v>
      </c>
      <c r="T106" s="68" t="s">
        <v>192</v>
      </c>
      <c r="U106" s="68" t="s">
        <v>192</v>
      </c>
      <c r="V106" s="68" t="s">
        <v>192</v>
      </c>
      <c r="W106" s="68" t="s">
        <v>192</v>
      </c>
      <c r="X106" s="68" t="s">
        <v>192</v>
      </c>
      <c r="Y106" s="68" t="s">
        <v>192</v>
      </c>
      <c r="Z106" s="68" t="s">
        <v>192</v>
      </c>
      <c r="AA106" s="68" t="s">
        <v>192</v>
      </c>
      <c r="AB106" s="68" t="s">
        <v>192</v>
      </c>
      <c r="AC106" s="68" t="s">
        <v>192</v>
      </c>
      <c r="AD106" s="68" t="s">
        <v>192</v>
      </c>
      <c r="AE106" s="68" t="s">
        <v>192</v>
      </c>
      <c r="AF106" s="68" t="s">
        <v>192</v>
      </c>
      <c r="AG106" s="68" t="s">
        <v>192</v>
      </c>
      <c r="AH106" s="68" t="s">
        <v>192</v>
      </c>
      <c r="AI106" s="68" t="s">
        <v>192</v>
      </c>
      <c r="AJ106" s="68" t="s">
        <v>192</v>
      </c>
      <c r="AK106" s="68" t="s">
        <v>192</v>
      </c>
      <c r="AL106" s="68" t="s">
        <v>192</v>
      </c>
      <c r="AM106" s="68"/>
      <c r="AN106" s="68"/>
      <c r="AO106" s="68" t="s">
        <v>192</v>
      </c>
      <c r="AP106" s="68" t="s">
        <v>192</v>
      </c>
      <c r="AQ106" s="68" t="s">
        <v>192</v>
      </c>
      <c r="AR106" s="68" t="s">
        <v>192</v>
      </c>
      <c r="AS106" s="39"/>
    </row>
    <row r="107" spans="1:45" ht="12.75">
      <c r="A107" s="82" t="s">
        <v>200</v>
      </c>
      <c r="B107" s="82"/>
      <c r="C107" s="82"/>
      <c r="D107" s="82"/>
      <c r="E107" s="82"/>
      <c r="F107" s="82"/>
      <c r="G107" s="69"/>
      <c r="H107" s="69"/>
      <c r="I107" s="69"/>
      <c r="J107" s="69"/>
      <c r="K107" s="69"/>
      <c r="L107" s="69" t="s">
        <v>192</v>
      </c>
      <c r="M107" s="69" t="s">
        <v>192</v>
      </c>
      <c r="N107" s="69" t="s">
        <v>192</v>
      </c>
      <c r="O107" s="69" t="s">
        <v>192</v>
      </c>
      <c r="P107" s="69" t="s">
        <v>192</v>
      </c>
      <c r="Q107" s="69" t="s">
        <v>192</v>
      </c>
      <c r="R107" s="69" t="s">
        <v>192</v>
      </c>
      <c r="S107" s="69" t="s">
        <v>192</v>
      </c>
      <c r="T107" s="69" t="s">
        <v>192</v>
      </c>
      <c r="U107" s="69" t="s">
        <v>192</v>
      </c>
      <c r="V107" s="69" t="s">
        <v>192</v>
      </c>
      <c r="W107" s="69" t="s">
        <v>192</v>
      </c>
      <c r="X107" s="69" t="s">
        <v>192</v>
      </c>
      <c r="Y107" s="69" t="s">
        <v>192</v>
      </c>
      <c r="Z107" s="69" t="s">
        <v>192</v>
      </c>
      <c r="AA107" s="69" t="s">
        <v>192</v>
      </c>
      <c r="AB107" s="69" t="s">
        <v>192</v>
      </c>
      <c r="AC107" s="69" t="s">
        <v>192</v>
      </c>
      <c r="AD107" s="69" t="s">
        <v>192</v>
      </c>
      <c r="AE107" s="69" t="s">
        <v>192</v>
      </c>
      <c r="AF107" s="69" t="s">
        <v>192</v>
      </c>
      <c r="AG107" s="69" t="s">
        <v>192</v>
      </c>
      <c r="AH107" s="69" t="s">
        <v>192</v>
      </c>
      <c r="AI107" s="69" t="s">
        <v>192</v>
      </c>
      <c r="AJ107" s="69" t="s">
        <v>192</v>
      </c>
      <c r="AK107" s="69" t="s">
        <v>192</v>
      </c>
      <c r="AL107" s="69" t="s">
        <v>192</v>
      </c>
      <c r="AM107" s="69"/>
      <c r="AN107" s="69"/>
      <c r="AO107" s="69" t="s">
        <v>192</v>
      </c>
      <c r="AP107" s="69" t="s">
        <v>192</v>
      </c>
      <c r="AQ107" s="69" t="s">
        <v>192</v>
      </c>
      <c r="AR107" s="69" t="s">
        <v>192</v>
      </c>
      <c r="AS107" s="39"/>
    </row>
    <row r="108" spans="1:45" ht="12.75">
      <c r="A108" s="83" t="s">
        <v>201</v>
      </c>
      <c r="B108" s="83"/>
      <c r="C108" s="83"/>
      <c r="D108" s="83"/>
      <c r="E108" s="83"/>
      <c r="F108" s="83"/>
      <c r="G108" s="68">
        <v>394009</v>
      </c>
      <c r="H108" s="68"/>
      <c r="I108" s="68"/>
      <c r="J108" s="68"/>
      <c r="K108" s="68"/>
      <c r="L108" s="68" t="s">
        <v>192</v>
      </c>
      <c r="M108" s="68" t="s">
        <v>192</v>
      </c>
      <c r="N108" s="68" t="s">
        <v>192</v>
      </c>
      <c r="O108" s="68" t="s">
        <v>192</v>
      </c>
      <c r="P108" s="68" t="s">
        <v>192</v>
      </c>
      <c r="Q108" s="68" t="s">
        <v>192</v>
      </c>
      <c r="R108" s="68" t="s">
        <v>192</v>
      </c>
      <c r="S108" s="68" t="s">
        <v>192</v>
      </c>
      <c r="T108" s="68" t="s">
        <v>192</v>
      </c>
      <c r="U108" s="68" t="s">
        <v>192</v>
      </c>
      <c r="V108" s="68" t="s">
        <v>192</v>
      </c>
      <c r="W108" s="68" t="s">
        <v>192</v>
      </c>
      <c r="X108" s="68" t="s">
        <v>192</v>
      </c>
      <c r="Y108" s="68" t="s">
        <v>192</v>
      </c>
      <c r="Z108" s="68" t="s">
        <v>192</v>
      </c>
      <c r="AA108" s="68" t="s">
        <v>192</v>
      </c>
      <c r="AB108" s="68" t="s">
        <v>192</v>
      </c>
      <c r="AC108" s="68" t="s">
        <v>192</v>
      </c>
      <c r="AD108" s="68" t="s">
        <v>192</v>
      </c>
      <c r="AE108" s="68" t="s">
        <v>192</v>
      </c>
      <c r="AF108" s="68" t="s">
        <v>192</v>
      </c>
      <c r="AG108" s="68" t="s">
        <v>192</v>
      </c>
      <c r="AH108" s="68" t="s">
        <v>192</v>
      </c>
      <c r="AI108" s="68" t="s">
        <v>192</v>
      </c>
      <c r="AJ108" s="68" t="s">
        <v>192</v>
      </c>
      <c r="AK108" s="68" t="s">
        <v>192</v>
      </c>
      <c r="AL108" s="68" t="s">
        <v>192</v>
      </c>
      <c r="AM108" s="68"/>
      <c r="AN108" s="68"/>
      <c r="AO108" s="68" t="s">
        <v>192</v>
      </c>
      <c r="AP108" s="68" t="s">
        <v>192</v>
      </c>
      <c r="AQ108" s="68" t="s">
        <v>192</v>
      </c>
      <c r="AR108" s="68" t="s">
        <v>192</v>
      </c>
      <c r="AS108" s="39"/>
    </row>
    <row r="109" spans="1:45" ht="12.75">
      <c r="A109" s="83" t="s">
        <v>202</v>
      </c>
      <c r="B109" s="83"/>
      <c r="C109" s="83"/>
      <c r="D109" s="83"/>
      <c r="E109" s="83"/>
      <c r="F109" s="83"/>
      <c r="G109" s="68">
        <v>394009</v>
      </c>
      <c r="H109" s="68"/>
      <c r="I109" s="68"/>
      <c r="J109" s="68"/>
      <c r="K109" s="68"/>
      <c r="L109" s="68" t="s">
        <v>192</v>
      </c>
      <c r="M109" s="68" t="s">
        <v>192</v>
      </c>
      <c r="N109" s="68" t="s">
        <v>192</v>
      </c>
      <c r="O109" s="68" t="s">
        <v>192</v>
      </c>
      <c r="P109" s="68" t="s">
        <v>192</v>
      </c>
      <c r="Q109" s="68" t="s">
        <v>192</v>
      </c>
      <c r="R109" s="68" t="s">
        <v>192</v>
      </c>
      <c r="S109" s="68" t="s">
        <v>192</v>
      </c>
      <c r="T109" s="68" t="s">
        <v>192</v>
      </c>
      <c r="U109" s="68" t="s">
        <v>192</v>
      </c>
      <c r="V109" s="68" t="s">
        <v>192</v>
      </c>
      <c r="W109" s="68" t="s">
        <v>192</v>
      </c>
      <c r="X109" s="68" t="s">
        <v>192</v>
      </c>
      <c r="Y109" s="68" t="s">
        <v>192</v>
      </c>
      <c r="Z109" s="68" t="s">
        <v>192</v>
      </c>
      <c r="AA109" s="68" t="s">
        <v>192</v>
      </c>
      <c r="AB109" s="68" t="s">
        <v>192</v>
      </c>
      <c r="AC109" s="68" t="s">
        <v>192</v>
      </c>
      <c r="AD109" s="68" t="s">
        <v>192</v>
      </c>
      <c r="AE109" s="68" t="s">
        <v>192</v>
      </c>
      <c r="AF109" s="68" t="s">
        <v>192</v>
      </c>
      <c r="AG109" s="68" t="s">
        <v>192</v>
      </c>
      <c r="AH109" s="68" t="s">
        <v>192</v>
      </c>
      <c r="AI109" s="68" t="s">
        <v>192</v>
      </c>
      <c r="AJ109" s="68" t="s">
        <v>192</v>
      </c>
      <c r="AK109" s="68" t="s">
        <v>192</v>
      </c>
      <c r="AL109" s="68" t="s">
        <v>192</v>
      </c>
      <c r="AM109" s="68"/>
      <c r="AN109" s="68"/>
      <c r="AO109" s="68" t="s">
        <v>192</v>
      </c>
      <c r="AP109" s="68" t="s">
        <v>192</v>
      </c>
      <c r="AQ109" s="68" t="s">
        <v>192</v>
      </c>
      <c r="AR109" s="68" t="s">
        <v>192</v>
      </c>
      <c r="AS109" s="39"/>
    </row>
    <row r="110" spans="1:45" ht="12.75">
      <c r="A110" s="83" t="s">
        <v>203</v>
      </c>
      <c r="B110" s="83"/>
      <c r="C110" s="83"/>
      <c r="D110" s="83"/>
      <c r="E110" s="83"/>
      <c r="F110" s="83"/>
      <c r="G110" s="68"/>
      <c r="H110" s="68"/>
      <c r="I110" s="68"/>
      <c r="J110" s="68"/>
      <c r="K110" s="68"/>
      <c r="L110" s="68" t="s">
        <v>192</v>
      </c>
      <c r="M110" s="68" t="s">
        <v>192</v>
      </c>
      <c r="N110" s="68" t="s">
        <v>192</v>
      </c>
      <c r="O110" s="68" t="s">
        <v>192</v>
      </c>
      <c r="P110" s="68" t="s">
        <v>192</v>
      </c>
      <c r="Q110" s="68" t="s">
        <v>192</v>
      </c>
      <c r="R110" s="68" t="s">
        <v>192</v>
      </c>
      <c r="S110" s="68" t="s">
        <v>192</v>
      </c>
      <c r="T110" s="68" t="s">
        <v>192</v>
      </c>
      <c r="U110" s="68" t="s">
        <v>192</v>
      </c>
      <c r="V110" s="68" t="s">
        <v>192</v>
      </c>
      <c r="W110" s="68" t="s">
        <v>192</v>
      </c>
      <c r="X110" s="68" t="s">
        <v>192</v>
      </c>
      <c r="Y110" s="68" t="s">
        <v>192</v>
      </c>
      <c r="Z110" s="68" t="s">
        <v>192</v>
      </c>
      <c r="AA110" s="68" t="s">
        <v>192</v>
      </c>
      <c r="AB110" s="68" t="s">
        <v>192</v>
      </c>
      <c r="AC110" s="68" t="s">
        <v>192</v>
      </c>
      <c r="AD110" s="68" t="s">
        <v>192</v>
      </c>
      <c r="AE110" s="68" t="s">
        <v>192</v>
      </c>
      <c r="AF110" s="68" t="s">
        <v>192</v>
      </c>
      <c r="AG110" s="68" t="s">
        <v>192</v>
      </c>
      <c r="AH110" s="68" t="s">
        <v>192</v>
      </c>
      <c r="AI110" s="68" t="s">
        <v>192</v>
      </c>
      <c r="AJ110" s="68" t="s">
        <v>192</v>
      </c>
      <c r="AK110" s="68" t="s">
        <v>192</v>
      </c>
      <c r="AL110" s="68" t="s">
        <v>192</v>
      </c>
      <c r="AM110" s="68"/>
      <c r="AN110" s="68"/>
      <c r="AO110" s="68" t="s">
        <v>192</v>
      </c>
      <c r="AP110" s="68" t="s">
        <v>192</v>
      </c>
      <c r="AQ110" s="68" t="s">
        <v>192</v>
      </c>
      <c r="AR110" s="68" t="s">
        <v>192</v>
      </c>
      <c r="AS110" s="39"/>
    </row>
    <row r="111" spans="1:45" ht="12.75">
      <c r="A111" s="83" t="s">
        <v>204</v>
      </c>
      <c r="B111" s="83"/>
      <c r="C111" s="83"/>
      <c r="D111" s="83"/>
      <c r="E111" s="83"/>
      <c r="F111" s="83"/>
      <c r="G111" s="68">
        <v>221896</v>
      </c>
      <c r="H111" s="68"/>
      <c r="I111" s="68"/>
      <c r="J111" s="68"/>
      <c r="K111" s="68"/>
      <c r="L111" s="68" t="s">
        <v>192</v>
      </c>
      <c r="M111" s="68" t="s">
        <v>192</v>
      </c>
      <c r="N111" s="68" t="s">
        <v>192</v>
      </c>
      <c r="O111" s="68" t="s">
        <v>192</v>
      </c>
      <c r="P111" s="68" t="s">
        <v>192</v>
      </c>
      <c r="Q111" s="68" t="s">
        <v>192</v>
      </c>
      <c r="R111" s="68" t="s">
        <v>192</v>
      </c>
      <c r="S111" s="68" t="s">
        <v>192</v>
      </c>
      <c r="T111" s="68" t="s">
        <v>192</v>
      </c>
      <c r="U111" s="68" t="s">
        <v>192</v>
      </c>
      <c r="V111" s="68" t="s">
        <v>192</v>
      </c>
      <c r="W111" s="68" t="s">
        <v>192</v>
      </c>
      <c r="X111" s="68" t="s">
        <v>192</v>
      </c>
      <c r="Y111" s="68" t="s">
        <v>192</v>
      </c>
      <c r="Z111" s="68" t="s">
        <v>192</v>
      </c>
      <c r="AA111" s="68" t="s">
        <v>192</v>
      </c>
      <c r="AB111" s="68" t="s">
        <v>192</v>
      </c>
      <c r="AC111" s="68" t="s">
        <v>192</v>
      </c>
      <c r="AD111" s="68" t="s">
        <v>192</v>
      </c>
      <c r="AE111" s="68" t="s">
        <v>192</v>
      </c>
      <c r="AF111" s="68" t="s">
        <v>192</v>
      </c>
      <c r="AG111" s="68" t="s">
        <v>192</v>
      </c>
      <c r="AH111" s="68" t="s">
        <v>192</v>
      </c>
      <c r="AI111" s="68" t="s">
        <v>192</v>
      </c>
      <c r="AJ111" s="68" t="s">
        <v>192</v>
      </c>
      <c r="AK111" s="68" t="s">
        <v>192</v>
      </c>
      <c r="AL111" s="68" t="s">
        <v>192</v>
      </c>
      <c r="AM111" s="68"/>
      <c r="AN111" s="68"/>
      <c r="AO111" s="68" t="s">
        <v>192</v>
      </c>
      <c r="AP111" s="68" t="s">
        <v>192</v>
      </c>
      <c r="AQ111" s="68" t="s">
        <v>192</v>
      </c>
      <c r="AR111" s="68" t="s">
        <v>192</v>
      </c>
      <c r="AS111" s="39"/>
    </row>
    <row r="112" spans="1:45" ht="12.75">
      <c r="A112" s="83" t="s">
        <v>205</v>
      </c>
      <c r="B112" s="83"/>
      <c r="C112" s="83"/>
      <c r="D112" s="83"/>
      <c r="E112" s="83"/>
      <c r="F112" s="83"/>
      <c r="G112" s="68">
        <v>36034</v>
      </c>
      <c r="H112" s="68"/>
      <c r="I112" s="68"/>
      <c r="J112" s="68"/>
      <c r="K112" s="68"/>
      <c r="L112" s="68" t="s">
        <v>192</v>
      </c>
      <c r="M112" s="68" t="s">
        <v>192</v>
      </c>
      <c r="N112" s="68" t="s">
        <v>192</v>
      </c>
      <c r="O112" s="68" t="s">
        <v>192</v>
      </c>
      <c r="P112" s="68" t="s">
        <v>192</v>
      </c>
      <c r="Q112" s="68" t="s">
        <v>192</v>
      </c>
      <c r="R112" s="68" t="s">
        <v>192</v>
      </c>
      <c r="S112" s="68" t="s">
        <v>192</v>
      </c>
      <c r="T112" s="68" t="s">
        <v>192</v>
      </c>
      <c r="U112" s="68" t="s">
        <v>192</v>
      </c>
      <c r="V112" s="68" t="s">
        <v>192</v>
      </c>
      <c r="W112" s="68" t="s">
        <v>192</v>
      </c>
      <c r="X112" s="68" t="s">
        <v>192</v>
      </c>
      <c r="Y112" s="68" t="s">
        <v>192</v>
      </c>
      <c r="Z112" s="68" t="s">
        <v>192</v>
      </c>
      <c r="AA112" s="68" t="s">
        <v>192</v>
      </c>
      <c r="AB112" s="68" t="s">
        <v>192</v>
      </c>
      <c r="AC112" s="68" t="s">
        <v>192</v>
      </c>
      <c r="AD112" s="68" t="s">
        <v>192</v>
      </c>
      <c r="AE112" s="68" t="s">
        <v>192</v>
      </c>
      <c r="AF112" s="68" t="s">
        <v>192</v>
      </c>
      <c r="AG112" s="68" t="s">
        <v>192</v>
      </c>
      <c r="AH112" s="68" t="s">
        <v>192</v>
      </c>
      <c r="AI112" s="68" t="s">
        <v>192</v>
      </c>
      <c r="AJ112" s="68" t="s">
        <v>192</v>
      </c>
      <c r="AK112" s="68" t="s">
        <v>192</v>
      </c>
      <c r="AL112" s="68" t="s">
        <v>192</v>
      </c>
      <c r="AM112" s="68"/>
      <c r="AN112" s="68"/>
      <c r="AO112" s="68" t="s">
        <v>192</v>
      </c>
      <c r="AP112" s="68" t="s">
        <v>192</v>
      </c>
      <c r="AQ112" s="68" t="s">
        <v>192</v>
      </c>
      <c r="AR112" s="68" t="s">
        <v>192</v>
      </c>
      <c r="AS112" s="39"/>
    </row>
    <row r="113" spans="1:45" ht="12.75">
      <c r="A113" s="83" t="s">
        <v>206</v>
      </c>
      <c r="B113" s="83"/>
      <c r="C113" s="83"/>
      <c r="D113" s="83"/>
      <c r="E113" s="83"/>
      <c r="F113" s="83"/>
      <c r="G113" s="68">
        <v>51684</v>
      </c>
      <c r="H113" s="68"/>
      <c r="I113" s="68"/>
      <c r="J113" s="68"/>
      <c r="K113" s="68"/>
      <c r="L113" s="68" t="s">
        <v>192</v>
      </c>
      <c r="M113" s="68" t="s">
        <v>192</v>
      </c>
      <c r="N113" s="68" t="s">
        <v>192</v>
      </c>
      <c r="O113" s="68" t="s">
        <v>192</v>
      </c>
      <c r="P113" s="68" t="s">
        <v>192</v>
      </c>
      <c r="Q113" s="68" t="s">
        <v>192</v>
      </c>
      <c r="R113" s="68" t="s">
        <v>192</v>
      </c>
      <c r="S113" s="68" t="s">
        <v>192</v>
      </c>
      <c r="T113" s="68" t="s">
        <v>192</v>
      </c>
      <c r="U113" s="68" t="s">
        <v>192</v>
      </c>
      <c r="V113" s="68" t="s">
        <v>192</v>
      </c>
      <c r="W113" s="68" t="s">
        <v>192</v>
      </c>
      <c r="X113" s="68" t="s">
        <v>192</v>
      </c>
      <c r="Y113" s="68" t="s">
        <v>192</v>
      </c>
      <c r="Z113" s="68" t="s">
        <v>192</v>
      </c>
      <c r="AA113" s="68" t="s">
        <v>192</v>
      </c>
      <c r="AB113" s="68" t="s">
        <v>192</v>
      </c>
      <c r="AC113" s="68" t="s">
        <v>192</v>
      </c>
      <c r="AD113" s="68" t="s">
        <v>192</v>
      </c>
      <c r="AE113" s="68" t="s">
        <v>192</v>
      </c>
      <c r="AF113" s="68" t="s">
        <v>192</v>
      </c>
      <c r="AG113" s="68" t="s">
        <v>192</v>
      </c>
      <c r="AH113" s="68" t="s">
        <v>192</v>
      </c>
      <c r="AI113" s="68" t="s">
        <v>192</v>
      </c>
      <c r="AJ113" s="68" t="s">
        <v>192</v>
      </c>
      <c r="AK113" s="68" t="s">
        <v>192</v>
      </c>
      <c r="AL113" s="68" t="s">
        <v>192</v>
      </c>
      <c r="AM113" s="68"/>
      <c r="AN113" s="68"/>
      <c r="AO113" s="68" t="s">
        <v>192</v>
      </c>
      <c r="AP113" s="68" t="s">
        <v>192</v>
      </c>
      <c r="AQ113" s="68" t="s">
        <v>192</v>
      </c>
      <c r="AR113" s="68" t="s">
        <v>192</v>
      </c>
      <c r="AS113" s="39"/>
    </row>
    <row r="114" spans="1:45" ht="12.75">
      <c r="A114" s="83" t="s">
        <v>207</v>
      </c>
      <c r="B114" s="83"/>
      <c r="C114" s="83"/>
      <c r="D114" s="83"/>
      <c r="E114" s="83"/>
      <c r="F114" s="83"/>
      <c r="G114" s="68">
        <v>62538</v>
      </c>
      <c r="H114" s="68"/>
      <c r="I114" s="68"/>
      <c r="J114" s="68"/>
      <c r="K114" s="68"/>
      <c r="L114" s="68" t="s">
        <v>192</v>
      </c>
      <c r="M114" s="68" t="s">
        <v>192</v>
      </c>
      <c r="N114" s="68" t="s">
        <v>192</v>
      </c>
      <c r="O114" s="68" t="s">
        <v>192</v>
      </c>
      <c r="P114" s="68" t="s">
        <v>192</v>
      </c>
      <c r="Q114" s="68" t="s">
        <v>192</v>
      </c>
      <c r="R114" s="68" t="s">
        <v>192</v>
      </c>
      <c r="S114" s="68" t="s">
        <v>192</v>
      </c>
      <c r="T114" s="68" t="s">
        <v>192</v>
      </c>
      <c r="U114" s="68" t="s">
        <v>192</v>
      </c>
      <c r="V114" s="68" t="s">
        <v>192</v>
      </c>
      <c r="W114" s="68" t="s">
        <v>192</v>
      </c>
      <c r="X114" s="68" t="s">
        <v>192</v>
      </c>
      <c r="Y114" s="68" t="s">
        <v>192</v>
      </c>
      <c r="Z114" s="68" t="s">
        <v>192</v>
      </c>
      <c r="AA114" s="68" t="s">
        <v>192</v>
      </c>
      <c r="AB114" s="68" t="s">
        <v>192</v>
      </c>
      <c r="AC114" s="68" t="s">
        <v>192</v>
      </c>
      <c r="AD114" s="68" t="s">
        <v>192</v>
      </c>
      <c r="AE114" s="68" t="s">
        <v>192</v>
      </c>
      <c r="AF114" s="68" t="s">
        <v>192</v>
      </c>
      <c r="AG114" s="68" t="s">
        <v>192</v>
      </c>
      <c r="AH114" s="68" t="s">
        <v>192</v>
      </c>
      <c r="AI114" s="68" t="s">
        <v>192</v>
      </c>
      <c r="AJ114" s="68" t="s">
        <v>192</v>
      </c>
      <c r="AK114" s="68" t="s">
        <v>192</v>
      </c>
      <c r="AL114" s="68" t="s">
        <v>192</v>
      </c>
      <c r="AM114" s="68"/>
      <c r="AN114" s="68"/>
      <c r="AO114" s="68" t="s">
        <v>192</v>
      </c>
      <c r="AP114" s="68" t="s">
        <v>192</v>
      </c>
      <c r="AQ114" s="68" t="s">
        <v>192</v>
      </c>
      <c r="AR114" s="68" t="s">
        <v>192</v>
      </c>
      <c r="AS114" s="39"/>
    </row>
    <row r="115" spans="1:45" ht="12.75">
      <c r="A115" s="83" t="s">
        <v>208</v>
      </c>
      <c r="B115" s="83"/>
      <c r="C115" s="83"/>
      <c r="D115" s="83"/>
      <c r="E115" s="83"/>
      <c r="F115" s="83"/>
      <c r="G115" s="68">
        <v>39280</v>
      </c>
      <c r="H115" s="68"/>
      <c r="I115" s="68"/>
      <c r="J115" s="68"/>
      <c r="K115" s="68"/>
      <c r="L115" s="68" t="s">
        <v>192</v>
      </c>
      <c r="M115" s="68" t="s">
        <v>192</v>
      </c>
      <c r="N115" s="68" t="s">
        <v>192</v>
      </c>
      <c r="O115" s="68" t="s">
        <v>192</v>
      </c>
      <c r="P115" s="68" t="s">
        <v>192</v>
      </c>
      <c r="Q115" s="68" t="s">
        <v>192</v>
      </c>
      <c r="R115" s="68" t="s">
        <v>192</v>
      </c>
      <c r="S115" s="68" t="s">
        <v>192</v>
      </c>
      <c r="T115" s="68" t="s">
        <v>192</v>
      </c>
      <c r="U115" s="68" t="s">
        <v>192</v>
      </c>
      <c r="V115" s="68" t="s">
        <v>192</v>
      </c>
      <c r="W115" s="68" t="s">
        <v>192</v>
      </c>
      <c r="X115" s="68" t="s">
        <v>192</v>
      </c>
      <c r="Y115" s="68" t="s">
        <v>192</v>
      </c>
      <c r="Z115" s="68" t="s">
        <v>192</v>
      </c>
      <c r="AA115" s="68" t="s">
        <v>192</v>
      </c>
      <c r="AB115" s="68" t="s">
        <v>192</v>
      </c>
      <c r="AC115" s="68" t="s">
        <v>192</v>
      </c>
      <c r="AD115" s="68" t="s">
        <v>192</v>
      </c>
      <c r="AE115" s="68" t="s">
        <v>192</v>
      </c>
      <c r="AF115" s="68" t="s">
        <v>192</v>
      </c>
      <c r="AG115" s="68" t="s">
        <v>192</v>
      </c>
      <c r="AH115" s="68" t="s">
        <v>192</v>
      </c>
      <c r="AI115" s="68" t="s">
        <v>192</v>
      </c>
      <c r="AJ115" s="68" t="s">
        <v>192</v>
      </c>
      <c r="AK115" s="68" t="s">
        <v>192</v>
      </c>
      <c r="AL115" s="68" t="s">
        <v>192</v>
      </c>
      <c r="AM115" s="68"/>
      <c r="AN115" s="68"/>
      <c r="AO115" s="68" t="s">
        <v>192</v>
      </c>
      <c r="AP115" s="68" t="s">
        <v>192</v>
      </c>
      <c r="AQ115" s="68" t="s">
        <v>192</v>
      </c>
      <c r="AR115" s="68" t="s">
        <v>192</v>
      </c>
      <c r="AS115" s="39"/>
    </row>
    <row r="116" spans="1:45" ht="12.75">
      <c r="A116" s="83" t="s">
        <v>209</v>
      </c>
      <c r="B116" s="83"/>
      <c r="C116" s="83"/>
      <c r="D116" s="83"/>
      <c r="E116" s="83"/>
      <c r="F116" s="83"/>
      <c r="G116" s="68">
        <v>70922</v>
      </c>
      <c r="H116" s="68"/>
      <c r="I116" s="68"/>
      <c r="J116" s="68"/>
      <c r="K116" s="68"/>
      <c r="L116" s="68" t="s">
        <v>192</v>
      </c>
      <c r="M116" s="68" t="s">
        <v>192</v>
      </c>
      <c r="N116" s="68" t="s">
        <v>192</v>
      </c>
      <c r="O116" s="68" t="s">
        <v>192</v>
      </c>
      <c r="P116" s="68" t="s">
        <v>192</v>
      </c>
      <c r="Q116" s="68" t="s">
        <v>192</v>
      </c>
      <c r="R116" s="68" t="s">
        <v>192</v>
      </c>
      <c r="S116" s="68" t="s">
        <v>192</v>
      </c>
      <c r="T116" s="68" t="s">
        <v>192</v>
      </c>
      <c r="U116" s="68" t="s">
        <v>192</v>
      </c>
      <c r="V116" s="68" t="s">
        <v>192</v>
      </c>
      <c r="W116" s="68" t="s">
        <v>192</v>
      </c>
      <c r="X116" s="68" t="s">
        <v>192</v>
      </c>
      <c r="Y116" s="68" t="s">
        <v>192</v>
      </c>
      <c r="Z116" s="68" t="s">
        <v>192</v>
      </c>
      <c r="AA116" s="68" t="s">
        <v>192</v>
      </c>
      <c r="AB116" s="68" t="s">
        <v>192</v>
      </c>
      <c r="AC116" s="68" t="s">
        <v>192</v>
      </c>
      <c r="AD116" s="68" t="s">
        <v>192</v>
      </c>
      <c r="AE116" s="68" t="s">
        <v>192</v>
      </c>
      <c r="AF116" s="68" t="s">
        <v>192</v>
      </c>
      <c r="AG116" s="68" t="s">
        <v>192</v>
      </c>
      <c r="AH116" s="68" t="s">
        <v>192</v>
      </c>
      <c r="AI116" s="68" t="s">
        <v>192</v>
      </c>
      <c r="AJ116" s="68" t="s">
        <v>192</v>
      </c>
      <c r="AK116" s="68" t="s">
        <v>192</v>
      </c>
      <c r="AL116" s="68" t="s">
        <v>192</v>
      </c>
      <c r="AM116" s="68"/>
      <c r="AN116" s="68"/>
      <c r="AO116" s="68" t="s">
        <v>192</v>
      </c>
      <c r="AP116" s="68" t="s">
        <v>192</v>
      </c>
      <c r="AQ116" s="68" t="s">
        <v>192</v>
      </c>
      <c r="AR116" s="68" t="s">
        <v>192</v>
      </c>
      <c r="AS116" s="39"/>
    </row>
    <row r="117" spans="1:45" ht="12.75">
      <c r="A117" s="82" t="s">
        <v>210</v>
      </c>
      <c r="B117" s="82"/>
      <c r="C117" s="82"/>
      <c r="D117" s="82"/>
      <c r="E117" s="82"/>
      <c r="F117" s="82"/>
      <c r="G117" s="69">
        <v>464931</v>
      </c>
      <c r="H117" s="69"/>
      <c r="I117" s="69"/>
      <c r="J117" s="69"/>
      <c r="K117" s="69"/>
      <c r="L117" s="69" t="s">
        <v>192</v>
      </c>
      <c r="M117" s="69" t="s">
        <v>192</v>
      </c>
      <c r="N117" s="69" t="s">
        <v>192</v>
      </c>
      <c r="O117" s="69" t="s">
        <v>192</v>
      </c>
      <c r="P117" s="69" t="s">
        <v>192</v>
      </c>
      <c r="Q117" s="69" t="s">
        <v>192</v>
      </c>
      <c r="R117" s="69" t="s">
        <v>192</v>
      </c>
      <c r="S117" s="69" t="s">
        <v>192</v>
      </c>
      <c r="T117" s="69" t="s">
        <v>192</v>
      </c>
      <c r="U117" s="69" t="s">
        <v>192</v>
      </c>
      <c r="V117" s="69" t="s">
        <v>192</v>
      </c>
      <c r="W117" s="69" t="s">
        <v>192</v>
      </c>
      <c r="X117" s="69" t="s">
        <v>192</v>
      </c>
      <c r="Y117" s="69" t="s">
        <v>192</v>
      </c>
      <c r="Z117" s="69" t="s">
        <v>192</v>
      </c>
      <c r="AA117" s="69" t="s">
        <v>192</v>
      </c>
      <c r="AB117" s="69" t="s">
        <v>192</v>
      </c>
      <c r="AC117" s="69" t="s">
        <v>192</v>
      </c>
      <c r="AD117" s="69" t="s">
        <v>192</v>
      </c>
      <c r="AE117" s="69" t="s">
        <v>192</v>
      </c>
      <c r="AF117" s="69" t="s">
        <v>192</v>
      </c>
      <c r="AG117" s="69" t="s">
        <v>192</v>
      </c>
      <c r="AH117" s="69" t="s">
        <v>192</v>
      </c>
      <c r="AI117" s="69" t="s">
        <v>192</v>
      </c>
      <c r="AJ117" s="69" t="s">
        <v>192</v>
      </c>
      <c r="AK117" s="69" t="s">
        <v>192</v>
      </c>
      <c r="AL117" s="69" t="s">
        <v>192</v>
      </c>
      <c r="AM117" s="69"/>
      <c r="AN117" s="69"/>
      <c r="AO117" s="69" t="s">
        <v>192</v>
      </c>
      <c r="AP117" s="69" t="s">
        <v>192</v>
      </c>
      <c r="AQ117" s="69" t="s">
        <v>192</v>
      </c>
      <c r="AR117" s="69" t="s">
        <v>192</v>
      </c>
      <c r="AS117" s="39"/>
    </row>
    <row r="118" spans="15:47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 s="43"/>
      <c r="AT118" s="43"/>
      <c r="AU118" s="43"/>
    </row>
    <row r="119" spans="1:45" ht="12.75">
      <c r="A119" s="21" t="s">
        <v>49</v>
      </c>
      <c r="D119" s="14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 s="39"/>
    </row>
    <row r="120" spans="1:45" ht="12.75">
      <c r="A120" s="22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 s="39"/>
    </row>
    <row r="121" spans="1:45" ht="12.75">
      <c r="A121" s="21" t="s">
        <v>50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 s="39"/>
    </row>
    <row r="122" spans="15:45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 s="39"/>
    </row>
    <row r="123" spans="15:45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 s="39"/>
    </row>
    <row r="124" spans="15:45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 s="39"/>
    </row>
    <row r="125" spans="15:45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 s="39"/>
    </row>
    <row r="126" spans="15:45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 s="39"/>
    </row>
    <row r="127" spans="15:45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 s="39"/>
    </row>
    <row r="128" spans="15:45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 s="39"/>
    </row>
    <row r="129" spans="15:45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 s="39"/>
    </row>
    <row r="130" spans="15:45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 s="39"/>
    </row>
    <row r="131" spans="15:45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 s="39"/>
    </row>
    <row r="132" spans="15:45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 s="39"/>
    </row>
    <row r="133" spans="15:45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 s="39"/>
    </row>
    <row r="134" spans="15:45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 s="39"/>
    </row>
    <row r="135" spans="15:45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 s="39"/>
    </row>
    <row r="136" spans="15:45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 s="39"/>
    </row>
    <row r="137" spans="15:45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 s="39"/>
    </row>
    <row r="138" spans="15:45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 s="39"/>
    </row>
    <row r="139" spans="15:45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 s="39"/>
    </row>
    <row r="140" spans="15:45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 s="39"/>
    </row>
    <row r="141" spans="15:45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 s="39"/>
    </row>
    <row r="142" spans="15:45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 s="39"/>
    </row>
    <row r="143" spans="15:45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 s="39"/>
    </row>
    <row r="144" spans="15:45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 s="39"/>
    </row>
    <row r="145" spans="15:45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 s="39"/>
    </row>
    <row r="146" spans="15:45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 s="39"/>
    </row>
    <row r="147" spans="15:45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 s="39"/>
    </row>
    <row r="148" spans="15:45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 s="39"/>
    </row>
    <row r="149" spans="15:45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 s="39"/>
    </row>
    <row r="150" spans="15:45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 s="39"/>
    </row>
    <row r="151" spans="15:45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 s="39"/>
    </row>
    <row r="152" spans="15:45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 s="39"/>
    </row>
    <row r="153" spans="15:45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 s="39"/>
    </row>
    <row r="154" spans="15:45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 s="39"/>
    </row>
    <row r="155" spans="15:45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 s="39"/>
    </row>
    <row r="156" spans="15:45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 s="39"/>
    </row>
    <row r="157" spans="15:45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 s="39"/>
    </row>
    <row r="158" spans="15:45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 s="39"/>
    </row>
    <row r="159" spans="15:45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 s="39"/>
    </row>
    <row r="160" spans="15:45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 s="39"/>
    </row>
    <row r="161" spans="15:45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 s="39"/>
    </row>
    <row r="162" spans="15:45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 s="39"/>
    </row>
    <row r="163" spans="15:45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 s="39"/>
    </row>
    <row r="164" spans="15:45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 s="39"/>
    </row>
    <row r="165" spans="15:45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 s="39"/>
    </row>
    <row r="166" spans="15:45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 s="39"/>
    </row>
    <row r="167" spans="15:45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 s="39"/>
    </row>
    <row r="168" spans="15:45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 s="39"/>
    </row>
    <row r="169" spans="15:45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 s="39"/>
    </row>
    <row r="170" spans="15:45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 s="39"/>
    </row>
    <row r="171" spans="15:45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 s="39"/>
    </row>
    <row r="172" spans="15:45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 s="39"/>
    </row>
    <row r="173" spans="15:45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 s="39"/>
    </row>
    <row r="174" spans="15:45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 s="39"/>
    </row>
    <row r="175" spans="15:45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 s="39"/>
    </row>
    <row r="176" spans="15:45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 s="39"/>
    </row>
    <row r="177" spans="15:45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 s="39"/>
    </row>
    <row r="178" spans="15:45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 s="39"/>
    </row>
    <row r="179" spans="15:45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 s="39"/>
    </row>
    <row r="180" spans="15:45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 s="39"/>
    </row>
    <row r="181" spans="15:45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 s="39"/>
    </row>
    <row r="182" spans="15:45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 s="39"/>
    </row>
    <row r="183" spans="15:45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 s="39"/>
    </row>
    <row r="184" spans="15:45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 s="39"/>
    </row>
    <row r="185" spans="15:45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 s="39"/>
    </row>
    <row r="186" spans="15:45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 s="39"/>
    </row>
    <row r="187" spans="15:45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 s="39"/>
    </row>
    <row r="188" spans="15:45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 s="39"/>
    </row>
    <row r="189" spans="15:45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 s="39"/>
    </row>
    <row r="190" spans="15:45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 s="39"/>
    </row>
    <row r="191" spans="15:45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 s="39"/>
    </row>
    <row r="192" spans="15:45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 s="39"/>
    </row>
    <row r="193" spans="15:45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 s="39"/>
    </row>
    <row r="194" spans="15:45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 s="39"/>
    </row>
    <row r="195" spans="15:45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 s="39"/>
    </row>
    <row r="196" spans="15:45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 s="39"/>
    </row>
    <row r="197" spans="15:45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 s="39"/>
    </row>
    <row r="198" spans="15:45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 s="39"/>
    </row>
    <row r="199" spans="15:45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 s="39"/>
    </row>
    <row r="200" spans="15:45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 s="39"/>
    </row>
    <row r="201" spans="15:45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 s="39"/>
    </row>
    <row r="202" spans="15:45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 s="39"/>
    </row>
    <row r="203" spans="15:45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 s="39"/>
    </row>
    <row r="204" spans="15:45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 s="39"/>
    </row>
    <row r="205" spans="15:45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 s="39"/>
    </row>
    <row r="206" spans="15:45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 s="39"/>
    </row>
    <row r="207" spans="15:45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 s="39"/>
    </row>
    <row r="208" spans="15:45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 s="39"/>
    </row>
    <row r="209" spans="15:45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 s="39"/>
    </row>
    <row r="210" spans="15:45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 s="39"/>
    </row>
    <row r="211" spans="15:45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 s="39"/>
    </row>
    <row r="212" spans="15:45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 s="39"/>
    </row>
    <row r="213" spans="15:45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 s="39"/>
    </row>
    <row r="214" spans="15:45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 s="39"/>
    </row>
    <row r="215" spans="15:45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 s="39"/>
    </row>
    <row r="216" spans="15:45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 s="39"/>
    </row>
    <row r="217" spans="15:45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 s="39"/>
    </row>
    <row r="218" spans="15:45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 s="39"/>
    </row>
    <row r="219" spans="15:45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 s="39"/>
    </row>
    <row r="220" spans="15:45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 s="39"/>
    </row>
    <row r="221" spans="15:45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 s="39"/>
    </row>
    <row r="222" spans="15:45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 s="39"/>
    </row>
    <row r="223" spans="15:45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 s="39"/>
    </row>
    <row r="224" spans="15:45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 s="39"/>
    </row>
    <row r="225" spans="15:45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 s="39"/>
    </row>
    <row r="226" spans="15:45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 s="39"/>
    </row>
    <row r="227" spans="15:45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 s="39"/>
    </row>
    <row r="228" spans="15:45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 s="39"/>
    </row>
    <row r="229" spans="15:45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 s="39"/>
    </row>
    <row r="230" spans="15:45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 s="39"/>
    </row>
    <row r="231" spans="15:45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 s="39"/>
    </row>
    <row r="232" spans="15:45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 s="39"/>
    </row>
    <row r="233" spans="15:45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 s="39"/>
    </row>
    <row r="234" spans="15:45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 s="39"/>
    </row>
    <row r="235" spans="15:45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 s="39"/>
    </row>
    <row r="236" spans="15:45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 s="39"/>
    </row>
    <row r="237" spans="15:45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 s="39"/>
    </row>
    <row r="238" spans="15:45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 s="39"/>
    </row>
    <row r="239" spans="15:45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 s="39"/>
    </row>
    <row r="240" spans="15:45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 s="39"/>
    </row>
    <row r="241" spans="15:45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 s="39"/>
    </row>
    <row r="242" spans="15:45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 s="39"/>
    </row>
    <row r="243" spans="15:45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 s="39"/>
    </row>
    <row r="244" spans="15:45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 s="39"/>
    </row>
    <row r="245" spans="15:45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 s="39"/>
    </row>
    <row r="246" spans="15:45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 s="39"/>
    </row>
    <row r="247" spans="15:45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 s="39"/>
    </row>
    <row r="248" spans="15:45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 s="39"/>
    </row>
    <row r="249" spans="15:45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 s="39"/>
    </row>
    <row r="250" spans="15:45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 s="39"/>
    </row>
    <row r="251" spans="15:45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 s="39"/>
    </row>
    <row r="252" spans="15:45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 s="39"/>
    </row>
    <row r="253" spans="15:45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 s="39"/>
    </row>
    <row r="254" spans="15:45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 s="39"/>
    </row>
    <row r="255" spans="15:45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 s="39"/>
    </row>
    <row r="256" spans="15:45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 s="39"/>
    </row>
    <row r="257" spans="15:45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 s="39"/>
    </row>
    <row r="258" spans="15:45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 s="39"/>
    </row>
    <row r="259" spans="15:45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 s="39"/>
    </row>
    <row r="260" spans="15:45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 s="39"/>
    </row>
    <row r="261" spans="15:45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 s="39"/>
    </row>
    <row r="262" spans="15:45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 s="39"/>
    </row>
    <row r="263" spans="15:45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 s="39"/>
    </row>
    <row r="264" spans="15:45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 s="39"/>
    </row>
    <row r="265" spans="15:45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 s="39"/>
    </row>
    <row r="266" spans="15:45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 s="39"/>
    </row>
    <row r="267" spans="15:45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 s="39"/>
    </row>
    <row r="268" spans="15:45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 s="39"/>
    </row>
    <row r="269" spans="15:45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 s="39"/>
    </row>
    <row r="270" spans="15:45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 s="39"/>
    </row>
    <row r="271" spans="15:45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 s="39"/>
    </row>
    <row r="272" spans="15:45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 s="39"/>
    </row>
    <row r="273" spans="15:45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s="39"/>
    </row>
    <row r="274" spans="15:45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 s="39"/>
    </row>
    <row r="275" spans="15:45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 s="39"/>
    </row>
    <row r="276" spans="15:45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 s="39"/>
    </row>
    <row r="277" spans="15:45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 s="39"/>
    </row>
    <row r="278" spans="15:45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 s="39"/>
    </row>
    <row r="279" spans="15:45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 s="39"/>
    </row>
    <row r="280" spans="15:45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 s="39"/>
    </row>
    <row r="281" spans="15:45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 s="39"/>
    </row>
    <row r="282" spans="15:45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 s="39"/>
    </row>
    <row r="283" spans="15:45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 s="39"/>
    </row>
    <row r="284" spans="15:45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 s="39"/>
    </row>
    <row r="285" spans="15:45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 s="39"/>
    </row>
    <row r="286" spans="15:45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 s="39"/>
    </row>
    <row r="287" spans="15:45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 s="39"/>
    </row>
    <row r="288" spans="15:45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 s="39"/>
    </row>
    <row r="289" spans="15:45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 s="39"/>
    </row>
    <row r="290" spans="15:45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 s="39"/>
    </row>
    <row r="291" spans="15:45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 s="39"/>
    </row>
    <row r="292" spans="15:45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 s="39"/>
    </row>
    <row r="293" spans="15:45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 s="39"/>
    </row>
    <row r="294" spans="15:45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s="39"/>
    </row>
    <row r="295" spans="15:45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 s="39"/>
    </row>
    <row r="296" spans="15:45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 s="39"/>
    </row>
    <row r="297" spans="15:45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 s="39"/>
    </row>
    <row r="298" spans="15:45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 s="39"/>
    </row>
    <row r="299" spans="15:45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 s="39"/>
    </row>
    <row r="300" spans="15:45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 s="39"/>
    </row>
    <row r="301" spans="15:45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 s="39"/>
    </row>
    <row r="302" spans="15:45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 s="39"/>
    </row>
    <row r="303" spans="15:45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 s="39"/>
    </row>
    <row r="304" spans="15:45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 s="39"/>
    </row>
    <row r="305" spans="15:45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 s="39"/>
    </row>
    <row r="306" spans="15:45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 s="39"/>
    </row>
    <row r="307" spans="15:45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 s="39"/>
    </row>
    <row r="308" spans="15:45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 s="39"/>
    </row>
    <row r="309" spans="15:45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 s="39"/>
    </row>
    <row r="310" spans="15:45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 s="39"/>
    </row>
    <row r="311" spans="15:45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 s="39"/>
    </row>
    <row r="312" spans="15:45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 s="39"/>
    </row>
    <row r="313" spans="15:45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 s="39"/>
    </row>
    <row r="314" spans="15:45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 s="39"/>
    </row>
    <row r="315" spans="15:45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 s="39"/>
    </row>
    <row r="316" spans="15:45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 s="39"/>
    </row>
    <row r="317" spans="15:45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 s="39"/>
    </row>
    <row r="318" spans="15:45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 s="39"/>
    </row>
    <row r="319" spans="15:45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 s="39"/>
    </row>
    <row r="320" spans="15:45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 s="39"/>
    </row>
    <row r="321" spans="15:45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 s="39"/>
    </row>
    <row r="322" spans="15:45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 s="39"/>
    </row>
    <row r="323" spans="15:45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 s="39"/>
    </row>
    <row r="324" spans="15:45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 s="39"/>
    </row>
    <row r="325" spans="15:45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 s="39"/>
    </row>
    <row r="326" spans="15:45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 s="39"/>
    </row>
    <row r="327" spans="15:45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 s="39"/>
    </row>
    <row r="328" spans="15:45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 s="39"/>
    </row>
    <row r="329" spans="15:45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 s="39"/>
    </row>
    <row r="330" spans="15:45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 s="39"/>
    </row>
    <row r="331" spans="15:45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 s="39"/>
    </row>
    <row r="332" spans="15:45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 s="39"/>
    </row>
    <row r="333" spans="15:45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 s="39"/>
    </row>
    <row r="334" spans="15:45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 s="39"/>
    </row>
    <row r="335" spans="15:45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 s="39"/>
    </row>
    <row r="336" spans="15:45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 s="39"/>
    </row>
    <row r="337" spans="15:45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 s="39"/>
    </row>
    <row r="338" spans="15:45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 s="39"/>
    </row>
    <row r="339" spans="15:45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 s="39"/>
    </row>
    <row r="340" spans="15:45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 s="39"/>
    </row>
    <row r="341" spans="15:45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 s="39"/>
    </row>
    <row r="342" spans="15:45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 s="39"/>
    </row>
    <row r="343" spans="15:45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 s="39"/>
    </row>
    <row r="344" spans="15:45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 s="39"/>
    </row>
    <row r="345" spans="15:45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 s="39"/>
    </row>
    <row r="346" spans="15:45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 s="39"/>
    </row>
    <row r="347" spans="15:45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 s="39"/>
    </row>
    <row r="348" spans="15:45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 s="39"/>
    </row>
    <row r="349" spans="15:45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 s="39"/>
    </row>
    <row r="350" spans="15:45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 s="39"/>
    </row>
    <row r="351" spans="15:45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 s="39"/>
    </row>
    <row r="352" spans="15:45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 s="39"/>
    </row>
    <row r="353" spans="15:45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 s="39"/>
    </row>
    <row r="354" spans="15:45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 s="39"/>
    </row>
    <row r="355" spans="15:45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 s="39"/>
    </row>
    <row r="356" spans="15:45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 s="39"/>
    </row>
    <row r="357" spans="15:45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 s="39"/>
    </row>
    <row r="358" spans="15:45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 s="39"/>
    </row>
    <row r="359" spans="15:45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 s="39"/>
    </row>
    <row r="360" spans="15:45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 s="39"/>
    </row>
    <row r="361" spans="15:45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 s="39"/>
    </row>
    <row r="362" spans="15:45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 s="39"/>
    </row>
    <row r="363" spans="15:45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 s="39"/>
    </row>
    <row r="364" spans="15:45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 s="39"/>
    </row>
    <row r="365" spans="15:45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 s="39"/>
    </row>
    <row r="366" spans="15:45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 s="39"/>
    </row>
    <row r="367" spans="15:45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 s="39"/>
    </row>
    <row r="368" spans="15:45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 s="39"/>
    </row>
    <row r="369" spans="15:45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 s="39"/>
    </row>
    <row r="370" spans="15:45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 s="39"/>
    </row>
    <row r="371" spans="15:45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 s="39"/>
    </row>
    <row r="372" spans="15:45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 s="39"/>
    </row>
    <row r="373" spans="15:45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 s="39"/>
    </row>
    <row r="374" spans="15:45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 s="39"/>
    </row>
    <row r="375" spans="15:45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 s="39"/>
    </row>
    <row r="376" spans="15:45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 s="39"/>
    </row>
    <row r="377" spans="15:45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 s="39"/>
    </row>
    <row r="378" spans="15:45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 s="39"/>
    </row>
    <row r="379" spans="15:45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 s="39"/>
    </row>
    <row r="380" spans="15:45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 s="39"/>
    </row>
    <row r="381" spans="15:45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 s="39"/>
    </row>
    <row r="382" spans="15:45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 s="39"/>
    </row>
    <row r="383" spans="15:45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 s="39"/>
    </row>
    <row r="384" spans="15:45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 s="39"/>
    </row>
    <row r="385" spans="15:45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 s="39"/>
    </row>
    <row r="386" spans="15:45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 s="39"/>
    </row>
    <row r="387" spans="15:45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 s="39"/>
    </row>
    <row r="388" spans="15:45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 s="39"/>
    </row>
    <row r="389" spans="15:45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 s="39"/>
    </row>
    <row r="390" spans="15:45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 s="39"/>
    </row>
    <row r="391" spans="15:45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 s="39"/>
    </row>
    <row r="392" spans="15:45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 s="39"/>
    </row>
    <row r="393" spans="15:45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 s="39"/>
    </row>
    <row r="394" spans="15:45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 s="39"/>
    </row>
    <row r="395" spans="15:45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 s="39"/>
    </row>
    <row r="396" spans="15:45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 s="39"/>
    </row>
    <row r="397" spans="15:45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 s="39"/>
    </row>
    <row r="398" spans="15:45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 s="39"/>
    </row>
    <row r="399" spans="15:45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 s="39"/>
    </row>
    <row r="400" spans="15:45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 s="39"/>
    </row>
    <row r="401" spans="15:45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 s="39"/>
    </row>
    <row r="402" spans="15:45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 s="39"/>
    </row>
    <row r="403" spans="15:45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 s="39"/>
    </row>
    <row r="404" spans="15:45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 s="39"/>
    </row>
    <row r="405" spans="15:45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 s="39"/>
    </row>
    <row r="406" spans="15:45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 s="39"/>
    </row>
    <row r="407" spans="15:45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 s="39"/>
    </row>
    <row r="408" spans="15:45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 s="39"/>
    </row>
    <row r="409" spans="15:45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 s="39"/>
    </row>
    <row r="410" spans="15:45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 s="39"/>
    </row>
    <row r="411" spans="15:45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 s="39"/>
    </row>
    <row r="412" spans="15:45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 s="39"/>
    </row>
    <row r="413" spans="15:45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 s="39"/>
    </row>
    <row r="414" spans="15:45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 s="39"/>
    </row>
    <row r="415" spans="15:45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 s="39"/>
    </row>
    <row r="416" spans="15:45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 s="39"/>
    </row>
    <row r="417" spans="15:45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 s="39"/>
    </row>
    <row r="418" spans="15:45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 s="39"/>
    </row>
    <row r="419" spans="15:45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 s="39"/>
    </row>
    <row r="420" spans="15:45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 s="39"/>
    </row>
    <row r="421" spans="15:45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 s="39"/>
    </row>
    <row r="422" spans="15:45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 s="39"/>
    </row>
    <row r="423" spans="15:45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 s="39"/>
    </row>
    <row r="424" spans="15:45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 s="39"/>
    </row>
    <row r="425" spans="15:45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 s="39"/>
    </row>
    <row r="426" spans="15:45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 s="39"/>
    </row>
    <row r="427" spans="15:45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 s="39"/>
    </row>
    <row r="428" spans="15:45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 s="39"/>
    </row>
    <row r="429" spans="15:45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 s="39"/>
    </row>
    <row r="430" spans="15:45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 s="39"/>
    </row>
    <row r="431" spans="15:45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 s="39"/>
    </row>
    <row r="432" spans="15:45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 s="39"/>
    </row>
    <row r="433" spans="15:45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 s="39"/>
    </row>
    <row r="434" spans="15:45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 s="39"/>
    </row>
    <row r="435" spans="15:45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 s="39"/>
    </row>
    <row r="436" spans="15:45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 s="39"/>
    </row>
    <row r="437" spans="15:45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 s="39"/>
    </row>
    <row r="438" spans="15:45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 s="39"/>
    </row>
    <row r="439" spans="15:45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 s="39"/>
    </row>
    <row r="440" spans="15:45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 s="39"/>
    </row>
    <row r="441" spans="15:45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 s="39"/>
    </row>
    <row r="442" spans="15:45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 s="39"/>
    </row>
    <row r="443" spans="15:45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 s="39"/>
    </row>
    <row r="444" spans="15:45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 s="39"/>
    </row>
    <row r="445" spans="15:45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 s="39"/>
    </row>
    <row r="446" spans="15:45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 s="39"/>
    </row>
    <row r="447" spans="15:45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 s="39"/>
    </row>
    <row r="448" spans="15:45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 s="39"/>
    </row>
    <row r="449" spans="15:45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 s="39"/>
    </row>
    <row r="450" spans="15:45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 s="39"/>
    </row>
    <row r="451" spans="15:45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 s="39"/>
    </row>
    <row r="452" spans="15:45" ht="12.75"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 s="39"/>
    </row>
    <row r="453" spans="15:45" ht="12.75"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 s="39"/>
    </row>
    <row r="454" spans="15:45" ht="12.75"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 s="39"/>
    </row>
    <row r="455" spans="15:45" ht="12.75"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 s="39"/>
    </row>
    <row r="456" spans="15:45" ht="12.75"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 s="39"/>
    </row>
    <row r="457" spans="15:45" ht="12.75"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 s="39"/>
    </row>
    <row r="458" spans="15:45" ht="12.75"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 s="39"/>
    </row>
    <row r="459" spans="15:45" ht="12.75"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 s="39"/>
    </row>
    <row r="460" spans="15:45" ht="12.75"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 s="39"/>
    </row>
    <row r="461" spans="15:45" ht="12.75"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 s="39"/>
    </row>
    <row r="462" spans="15:45" ht="12.75"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 s="39"/>
    </row>
    <row r="463" spans="15:45" ht="12.75"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 s="39"/>
    </row>
    <row r="464" spans="15:45" ht="12.75"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 s="39"/>
    </row>
    <row r="465" spans="15:45" ht="12.75"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 s="39"/>
    </row>
    <row r="466" spans="15:45" ht="12.75"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 s="39"/>
    </row>
    <row r="467" spans="15:45" ht="12.75"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 s="39"/>
    </row>
    <row r="468" spans="15:45" ht="12.75"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 s="39"/>
    </row>
    <row r="469" spans="15:45" ht="12.75"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 s="39"/>
    </row>
    <row r="470" spans="15:45" ht="12.75"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 s="39"/>
    </row>
    <row r="471" spans="15:45" ht="12.75"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 s="39"/>
    </row>
    <row r="472" spans="15:45" ht="12.75"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 s="39"/>
    </row>
    <row r="473" spans="15:45" ht="12.75"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 s="39"/>
    </row>
    <row r="474" spans="15:45" ht="12.75"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 s="39"/>
    </row>
    <row r="475" spans="15:45" ht="12.75"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 s="39"/>
    </row>
    <row r="476" spans="15:45" ht="12.75"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 s="39"/>
    </row>
    <row r="477" spans="15:45" ht="12.75"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 s="39"/>
    </row>
    <row r="478" spans="15:45" ht="12.75"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 s="39"/>
    </row>
    <row r="479" spans="15:45" ht="12.75"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 s="39"/>
    </row>
    <row r="480" spans="15:45" ht="12.75"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 s="39"/>
    </row>
    <row r="481" spans="15:45" ht="12.75"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 s="39"/>
    </row>
    <row r="482" spans="15:45" ht="12.75"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 s="39"/>
    </row>
    <row r="483" spans="15:45" ht="12.75"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 s="39"/>
    </row>
    <row r="484" spans="15:45" ht="12.75"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 s="39"/>
    </row>
    <row r="485" spans="15:45" ht="12.75"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 s="39"/>
    </row>
    <row r="486" spans="15:45" ht="12.75"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 s="39"/>
    </row>
    <row r="487" spans="15:45" ht="12.75"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 s="39"/>
    </row>
    <row r="488" spans="15:45" ht="12.75"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 s="39"/>
    </row>
    <row r="489" spans="15:45" ht="12.75"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 s="39"/>
    </row>
    <row r="490" spans="15:45" ht="12.75"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 s="39"/>
    </row>
    <row r="491" spans="15:45" ht="12.75"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 s="39"/>
    </row>
    <row r="492" spans="15:45" ht="12.75"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 s="39"/>
    </row>
    <row r="493" spans="15:45" ht="12.75"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 s="39"/>
    </row>
    <row r="494" spans="15:45" ht="12.75"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 s="39"/>
    </row>
    <row r="495" spans="15:45" ht="12.75"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 s="39"/>
    </row>
    <row r="496" spans="15:45" ht="12.75"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 s="39"/>
    </row>
    <row r="497" spans="15:45" ht="12.75"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 s="39"/>
    </row>
    <row r="498" spans="15:45" ht="12.75"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 s="39"/>
    </row>
    <row r="499" spans="15:45" ht="12.75"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 s="39"/>
    </row>
    <row r="500" spans="15:45" ht="12.75"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 s="39"/>
    </row>
    <row r="501" spans="15:45" ht="12.75"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 s="39"/>
    </row>
    <row r="502" spans="15:45" ht="12.75"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 s="39"/>
    </row>
    <row r="503" spans="15:45" ht="12.75"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 s="39"/>
    </row>
    <row r="504" spans="15:45" ht="12.75"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 s="39"/>
    </row>
    <row r="505" spans="15:45" ht="12.75"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 s="39"/>
    </row>
    <row r="506" spans="15:45" ht="12.75"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 s="39"/>
    </row>
    <row r="507" spans="15:45" ht="12.75"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 s="39"/>
    </row>
    <row r="508" spans="15:45" ht="12.75"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 s="39"/>
    </row>
    <row r="509" spans="15:45" ht="12.75"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 s="39"/>
    </row>
    <row r="510" spans="15:45" ht="12.75"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 s="39"/>
    </row>
    <row r="511" spans="15:45" ht="12.75"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 s="39"/>
    </row>
    <row r="512" spans="15:45" ht="12.75"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 s="39"/>
    </row>
    <row r="513" spans="15:45" ht="12.75"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 s="39"/>
    </row>
    <row r="514" spans="15:45" ht="12.75"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 s="39"/>
    </row>
    <row r="515" spans="15:45" ht="12.75"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 s="39"/>
    </row>
    <row r="516" spans="15:45" ht="12.75"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 s="39"/>
    </row>
    <row r="517" spans="15:45" ht="12.75"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 s="39"/>
    </row>
    <row r="518" spans="15:45" ht="12.75"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 s="39"/>
    </row>
    <row r="519" spans="15:45" ht="12.75"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 s="39"/>
    </row>
    <row r="520" spans="15:45" ht="12.75"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 s="39"/>
    </row>
    <row r="521" spans="15:45" ht="12.75"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 s="39"/>
    </row>
    <row r="522" spans="15:45" ht="12.75"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 s="39"/>
    </row>
    <row r="523" spans="15:45" ht="12.75"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 s="39"/>
    </row>
    <row r="524" spans="15:45" ht="12.75"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 s="39"/>
    </row>
    <row r="525" spans="15:45" ht="12.75"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 s="39"/>
    </row>
    <row r="526" spans="15:45" ht="12.75"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 s="39"/>
    </row>
    <row r="527" spans="15:45" ht="12.75"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 s="39"/>
    </row>
    <row r="528" spans="15:45" ht="12.75"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 s="39"/>
    </row>
    <row r="529" spans="15:45" ht="12.75"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 s="39"/>
    </row>
    <row r="530" spans="15:45" ht="12.75"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 s="39"/>
    </row>
    <row r="531" spans="15:45" ht="12.75"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 s="39"/>
    </row>
    <row r="532" spans="15:45" ht="12.75"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 s="39"/>
    </row>
    <row r="533" spans="15:45" ht="12.75"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 s="39"/>
    </row>
    <row r="534" spans="15:45" ht="12.75"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 s="39"/>
    </row>
    <row r="535" spans="15:45" ht="12.75"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 s="39"/>
    </row>
    <row r="536" spans="15:45" ht="12.75"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 s="39"/>
    </row>
    <row r="537" spans="15:45" ht="12.75"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 s="39"/>
    </row>
    <row r="538" spans="15:45" ht="12.75"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 s="39"/>
    </row>
    <row r="539" spans="15:45" ht="12.75"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 s="39"/>
    </row>
    <row r="540" spans="15:45" ht="12.75"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 s="39"/>
    </row>
    <row r="541" spans="15:45" ht="12.75"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 s="39"/>
    </row>
    <row r="542" spans="15:45" ht="12.75">
      <c r="O542"/>
      <c r="P542"/>
      <c r="Q542"/>
      <c r="AS542" s="39"/>
    </row>
    <row r="543" spans="15:17" ht="12.75">
      <c r="O543"/>
      <c r="P543"/>
      <c r="Q543"/>
    </row>
    <row r="544" spans="15:17" ht="12.75">
      <c r="O544"/>
      <c r="P544"/>
      <c r="Q544"/>
    </row>
    <row r="545" spans="15:17" ht="12.75">
      <c r="O545"/>
      <c r="P545"/>
      <c r="Q545"/>
    </row>
  </sheetData>
  <sheetProtection/>
  <mergeCells count="43">
    <mergeCell ref="A8:N8"/>
    <mergeCell ref="A9:N9"/>
    <mergeCell ref="A11:N11"/>
    <mergeCell ref="A12:N12"/>
    <mergeCell ref="A13:N13"/>
    <mergeCell ref="A14:N14"/>
    <mergeCell ref="A24:A26"/>
    <mergeCell ref="B24:B26"/>
    <mergeCell ref="C24:C26"/>
    <mergeCell ref="D24:F24"/>
    <mergeCell ref="G24:I24"/>
    <mergeCell ref="J24:K24"/>
    <mergeCell ref="L24:N24"/>
    <mergeCell ref="D25:D26"/>
    <mergeCell ref="G25:G26"/>
    <mergeCell ref="L25:L26"/>
    <mergeCell ref="K16:L16"/>
    <mergeCell ref="K17:L17"/>
    <mergeCell ref="K20:L20"/>
    <mergeCell ref="K21:L21"/>
    <mergeCell ref="A28:AR28"/>
    <mergeCell ref="A36:AR36"/>
    <mergeCell ref="A44:AR44"/>
    <mergeCell ref="A52:AR52"/>
    <mergeCell ref="A60:AR60"/>
    <mergeCell ref="A68:AR68"/>
    <mergeCell ref="A116:F116"/>
    <mergeCell ref="A77:AR77"/>
    <mergeCell ref="A90:AR90"/>
    <mergeCell ref="A103:F103"/>
    <mergeCell ref="A104:F104"/>
    <mergeCell ref="A105:F105"/>
    <mergeCell ref="A106:F106"/>
    <mergeCell ref="A117:F117"/>
    <mergeCell ref="A111:F111"/>
    <mergeCell ref="A112:F112"/>
    <mergeCell ref="A113:F113"/>
    <mergeCell ref="A114:F114"/>
    <mergeCell ref="A107:F107"/>
    <mergeCell ref="A108:F108"/>
    <mergeCell ref="A109:F109"/>
    <mergeCell ref="A110:F110"/>
    <mergeCell ref="A115:F11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 Савкин</dc:creator>
  <cp:keywords>12.03.2008</cp:keywords>
  <dc:description/>
  <cp:lastModifiedBy>podkopaeva</cp:lastModifiedBy>
  <cp:lastPrinted>2018-08-09T06:34:24Z</cp:lastPrinted>
  <dcterms:created xsi:type="dcterms:W3CDTF">2003-01-28T12:33:10Z</dcterms:created>
  <dcterms:modified xsi:type="dcterms:W3CDTF">2018-08-17T01:57:25Z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