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данные'!$A$1:$AS$114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9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9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9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1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3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9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9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95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95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95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9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95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95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95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9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9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9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9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11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3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<sst xmlns="http://schemas.openxmlformats.org/spreadsheetml/2006/main" count="2128" uniqueCount="235">
  <si>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</si>
  <si>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</si>
  <si>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</si>
  <si>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</si>
  <si>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</si>
  <si>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</si>
  <si>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</si>
  <si>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</si>
  <si>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</si>
  <si>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</si>
  <si>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</si>
  <si>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</si>
  <si>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</si>
  <si>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</si>
  <si>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</si>
  <si>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</si>
  <si>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</si>
  <si>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</si>
  <si>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</si>
  <si>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</si>
  <si>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</si>
  <si>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</si>
  <si>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</si>
  <si>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</si>
  <si>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</si>
  <si>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</si>
  <si>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</si>
  <si>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</si>
  <si>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</si>
  <si>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</si>
  <si>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</si>
  <si>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</si>
  <si>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</si>
  <si>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</si>
  <si>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</si>
  <si>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</si>
  <si>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</si>
  <si>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</si>
  <si>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</si>
  <si>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</si>
  <si>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</si>
  <si>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</si>
  <si>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</si>
  <si>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</si>
  <si>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</si>
  <si>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</si>
  <si>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</si>
  <si>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освещение судебное,</t>
  </si>
  <si>
    <t>Составил:______________ ()</t>
  </si>
  <si>
    <t>Проверил:______________ ()</t>
  </si>
  <si>
    <t>Раздел 1. Ленина,199Г,детская игровая площадка, Ипподромская,41а,детская игровая площадка,контейнерная площадка</t>
  </si>
  <si>
    <t>ТЕР33-04-003-01      
Установка железобетонных опор ВЛ 0,38; 6-10 кВ с траверсами без приставок: одностоечных
1 опора
______________
(Территориальная поправка к базе 2001г МАТ=1,1), МАТ х 1,1</t>
  </si>
  <si>
    <t>28,01
----------
55,02</t>
  </si>
  <si>
    <t>123,97
----------
7,19</t>
  </si>
  <si>
    <t>84
----------
165</t>
  </si>
  <si>
    <t>372
----------
22</t>
  </si>
  <si>
    <t>22,32
----------
1,248</t>
  </si>
  <si>
    <t>7,511
----------
22,301</t>
  </si>
  <si>
    <t>1876
----------
206</t>
  </si>
  <si>
    <t>2793
----------
481</t>
  </si>
  <si>
    <t>Р</t>
  </si>
  <si>
    <t>Всего с НР и СП</t>
  </si>
  <si>
    <t>ТЕРм08-02-363-01      
Кронштейны специальные на опорах для светильников сварные металлические, количество рожков: 1
1 шт.
______________
(Территориальная поправка к базе 2001г МАТ=1,1), МАТ х 1,1</t>
  </si>
  <si>
    <t>22,17
----------
15,05</t>
  </si>
  <si>
    <t>136,02
----------
11,61</t>
  </si>
  <si>
    <t>67
----------
45</t>
  </si>
  <si>
    <t>408
----------
35</t>
  </si>
  <si>
    <t>22,32
----------
3,828</t>
  </si>
  <si>
    <t>7,344
----------
22,318</t>
  </si>
  <si>
    <t>1484
----------
173</t>
  </si>
  <si>
    <t>2997
----------
777</t>
  </si>
  <si>
    <t>ТСЭМ-031050      
Вышка телескопическая 25 м
маш.-ч
______________
(Территориальная поправка к базе 2001г МАТ=1,1), МАТ х 1,1</t>
  </si>
  <si>
    <t>124,21
----------
10,75</t>
  </si>
  <si>
    <t>-395
----------
-34</t>
  </si>
  <si>
    <t>7,3
----------
22,32</t>
  </si>
  <si>
    <t>-2883
----------
-763</t>
  </si>
  <si>
    <t>ТСЭМ-031001      
Автогидроподъемники высотой подъема 12 м
маш.-ч
______________
(Территориальная поправка к базе 2001г МАТ=1,1), МАТ х 1,1</t>
  </si>
  <si>
    <t>80,38
----------
8</t>
  </si>
  <si>
    <t>256
----------
25</t>
  </si>
  <si>
    <t>6,96
----------
22,32</t>
  </si>
  <si>
    <t>1779
----------
568</t>
  </si>
  <si>
    <t>ТЕР33-04-016-02      
Развозка конструкций и материалов опор ВЛ 0,38-10 кВ по трассе: одностоечных железобетонных опор
1 опора
______________
(Территориальная поправка к базе 2001г МАТ=1,1), МАТ х 1,1</t>
  </si>
  <si>
    <t>46,92
----------
5,16</t>
  </si>
  <si>
    <t>141
----------
15</t>
  </si>
  <si>
    <t>7,998
----------
22,331</t>
  </si>
  <si>
    <t>1126
----------
346</t>
  </si>
  <si>
    <t>ТЕРм08-02-363-01      
Установка солнечного модуля FSM-160P 12B
1 шт.
______________
(Территориальная поправка к базе 2001г МАТ=1,1), МАТ х 1,1</t>
  </si>
  <si>
    <t>ТЕРмр01-02-007-01      
Настройка цикла заряда
1 реле
______________
(Территориальная поправка к базе 2001г МАТ=1,1), МАТ х 1,1</t>
  </si>
  <si>
    <t>25,35
----------
0,84</t>
  </si>
  <si>
    <t>76
----------
3</t>
  </si>
  <si>
    <t>22,32
----------
5,648</t>
  </si>
  <si>
    <t>1697
----------
14</t>
  </si>
  <si>
    <t>НВ-1-2.4.16      
Установка контроллера LS 1024B 10A 12/24V
1 контроллер
______________
(Территориальная поправка к базе 2001г МАТ=1,1)
______________
101,86 = 0,00 + 6,75 x 7,09 + 6,75 x 8,00, МАТ х 1,1</t>
  </si>
  <si>
    <t>ТЕРр67-6-1      
Установка АКБ OSB 12-72 (аккумулятор)
100 шт.
______________
(Территориальная поправка к базе 2001г МАТ=1,1)
______________
2 317,60 = 19 916,60 - 100 x 175,99, МАТ х 1,1</t>
  </si>
  <si>
    <t>ТЕРм08-02-369-03      
Установка низковольтного светильника PR-Street 20Вт 12В
1 шт.
______________
(Территориальная поправка к базе 2001г МАТ=1,1), МАТ х 1,1</t>
  </si>
  <si>
    <t>12,75
----------
42,04</t>
  </si>
  <si>
    <t>40,38
----------
3,33</t>
  </si>
  <si>
    <t>38
----------
127</t>
  </si>
  <si>
    <t>121
----------
10</t>
  </si>
  <si>
    <t>854
----------
126</t>
  </si>
  <si>
    <t>-108
----------
-9</t>
  </si>
  <si>
    <t>70
----------
7</t>
  </si>
  <si>
    <t>487
----------
155</t>
  </si>
  <si>
    <t>Материалы</t>
  </si>
  <si>
    <t>текущая цена      
Солнечный модуль  MDX-200F 12B
шт.
______________
(Территориальная поправка к базе 2001г МАТ=1,1;
(МАТ=МАТ/1,18/5,65/1,1-МАТ)), МАТ х 1,1</t>
  </si>
  <si>
    <t xml:space="preserve">
----------
2231,89</t>
  </si>
  <si>
    <t xml:space="preserve">
----------
6696</t>
  </si>
  <si>
    <t xml:space="preserve">
----------
5,65</t>
  </si>
  <si>
    <t xml:space="preserve">
----------
37831</t>
  </si>
  <si>
    <t>М</t>
  </si>
  <si>
    <t>текущая цена      
Контроллер PPX 16А 12/24V Premium
шт.
______________
(Территориальная поправка к базе 2001г МАТ=1,1;
(МАТ=МАТ/1,18/5,65/1,1-МАТ)), МАТ х 1,1</t>
  </si>
  <si>
    <t xml:space="preserve">
----------
937,45</t>
  </si>
  <si>
    <t xml:space="preserve">
----------
2812</t>
  </si>
  <si>
    <t xml:space="preserve">
----------
15890</t>
  </si>
  <si>
    <t>текущая цена      
AKB 12-100 (аккумулятор) GEL
шт.
______________
(Территориальная поправка к базе 2001г МАТ=1,1;
(МАТ=МАТ/1,18/5,65/1,1-МАТ)), МАТ х 1,1</t>
  </si>
  <si>
    <t xml:space="preserve">
----------
1844,91</t>
  </si>
  <si>
    <t xml:space="preserve">
----------
5535</t>
  </si>
  <si>
    <t xml:space="preserve">
----------
31271</t>
  </si>
  <si>
    <t>текущая цена      
Низковольтный светильник PR-Street 20Вт 12В
шт.
______________
(Территориальная поправка к базе 2001г МАТ=1,1;
(МАТ=МАТ/1,18/5,65/1,1-МАТ)), МАТ х 1,1</t>
  </si>
  <si>
    <t xml:space="preserve">
----------
881,21</t>
  </si>
  <si>
    <t xml:space="preserve">
----------
2644</t>
  </si>
  <si>
    <t xml:space="preserve">
----------
14936</t>
  </si>
  <si>
    <t>текущая цена      
Кронштейн светильника
шт.
______________
(Территориальная поправка к базе 2001г МАТ=1,1;
(МАТ=МАТ/1,18/5,65/1,1-МАТ)), МАТ х 1,1</t>
  </si>
  <si>
    <t xml:space="preserve">
----------
194,99</t>
  </si>
  <si>
    <t xml:space="preserve">
----------
585</t>
  </si>
  <si>
    <t xml:space="preserve">
----------
3305</t>
  </si>
  <si>
    <t>текущая цена      
Металлический антивандальный корпус с порошковым покрытием
шт.
______________
(Территориальная поправка к базе 2001г МАТ=1,1;
(МАТ=МАТ/1,18/5,65/1,1-МАТ)), МАТ х 1,1</t>
  </si>
  <si>
    <t xml:space="preserve">
----------
2287,39</t>
  </si>
  <si>
    <t xml:space="preserve">
----------
6862</t>
  </si>
  <si>
    <t xml:space="preserve">
----------
38771</t>
  </si>
  <si>
    <t>текущая цена      
Стойка вибрированная СВ 95-3
шт.
______________
(Территориальная поправка к базе 2001г МАТ=1,1;
(МАТ=МАТ/1,18/5,65/1,1-МАТ)), МАТ х 1,1</t>
  </si>
  <si>
    <t xml:space="preserve">
----------
1552,42</t>
  </si>
  <si>
    <t xml:space="preserve">
----------
4657</t>
  </si>
  <si>
    <t xml:space="preserve">
----------
26314</t>
  </si>
  <si>
    <t>Раздел 2. Бульвар Победы, 9, детская игровая площадка</t>
  </si>
  <si>
    <t>ТЕРм08-02-369-03      
Светильник, устанавливаемый вне зданий с лампами: ртутными
1 шт.
______________
(Территориальная поправка к базе 2001г МАТ=1,1;
МАТ=0 к расх.), МАТ х 1,1</t>
  </si>
  <si>
    <t>40
----------
3</t>
  </si>
  <si>
    <t>22,32
----------
5,91</t>
  </si>
  <si>
    <t>7,441
----------
22,329</t>
  </si>
  <si>
    <t>300
----------
74</t>
  </si>
  <si>
    <t>-36
----------
-3</t>
  </si>
  <si>
    <t>-263
----------
-70</t>
  </si>
  <si>
    <t>23
----------
2</t>
  </si>
  <si>
    <t>162
----------
52</t>
  </si>
  <si>
    <t>ТЕР33-04-017-01      
Подвеска самонесущих изолированных проводов (СИП-2А) напряжением от 0,4 кВ до 1 кВ (со снятием напряжения) при количестве 29 опор: с использованием автогидроподъемника
1000 м
______________
(Территориальная поправка к базе 2001г МАТ=1,1), МАТ х 1,1</t>
  </si>
  <si>
    <t>516,05
----------
8433,51</t>
  </si>
  <si>
    <t>3104,07
----------
314,17</t>
  </si>
  <si>
    <t>52
----------
843</t>
  </si>
  <si>
    <t>310
----------
31</t>
  </si>
  <si>
    <t>21,09
----------
2,323</t>
  </si>
  <si>
    <t>5,719
----------
21,104</t>
  </si>
  <si>
    <t>1088
----------
1960</t>
  </si>
  <si>
    <t>1775
----------
663</t>
  </si>
  <si>
    <t>ТССЦ-111-3141      
Комплект промежуточной подвески (СИП) ES 1500E
компл.
______________
(Территориальная поправка к базе 2001г МАТ=1,1), МАТ х 1,1</t>
  </si>
  <si>
    <t xml:space="preserve">
----------
191,99</t>
  </si>
  <si>
    <t xml:space="preserve">
----------
-557</t>
  </si>
  <si>
    <t xml:space="preserve">
----------
-1293</t>
  </si>
  <si>
    <t>ТССЦ-111-3138      
Комплект для простого анкерного крепления ЕА1500-3 в составе: кронштейн CS10.3, зажим РА1500
компл.
______________
(Территориальная поправка к базе 2001г МАТ=1,1), МАТ х 1,1</t>
  </si>
  <si>
    <t xml:space="preserve">
----------
275,8</t>
  </si>
  <si>
    <t xml:space="preserve">
----------
-55</t>
  </si>
  <si>
    <t xml:space="preserve">
----------
-128</t>
  </si>
  <si>
    <t>ТЕР04-02-006-01      
Электродуговая сварка кронштейнов на металлических опорх,сварка крюков для подвеса СИПа
1 сварка
______________
(Территориальная поправка к базе 2001г МАТ=1,1), МАТ х 1,1</t>
  </si>
  <si>
    <t>6,34
----------
13,68</t>
  </si>
  <si>
    <t>19
----------
41</t>
  </si>
  <si>
    <t>21,09
----------
4,506</t>
  </si>
  <si>
    <t>5,834
----------
21,09</t>
  </si>
  <si>
    <t>401
----------
186</t>
  </si>
  <si>
    <t>48
----------
5</t>
  </si>
  <si>
    <t>336
----------
107</t>
  </si>
  <si>
    <t>22
----------
15</t>
  </si>
  <si>
    <t>136
----------
12</t>
  </si>
  <si>
    <t>495
----------
57</t>
  </si>
  <si>
    <t>999
----------
259</t>
  </si>
  <si>
    <t>-132
----------
-11</t>
  </si>
  <si>
    <t>-967
----------
-254</t>
  </si>
  <si>
    <t>85
----------
8</t>
  </si>
  <si>
    <t>593
----------
189</t>
  </si>
  <si>
    <t>текущая цена      
Св6етильник светодиодный мощностью 100 Вт,световой поток 10000 Лм
шт.
______________
(Территориальная поправка к базе 2001г МАТ=1,1), МАТ х 1,1</t>
  </si>
  <si>
    <t xml:space="preserve">
----------
1814,89</t>
  </si>
  <si>
    <t xml:space="preserve">
----------
1815</t>
  </si>
  <si>
    <t xml:space="preserve">
----------
10254</t>
  </si>
  <si>
    <t>текущая цена      
Провод СИП 2*16
м.
______________
(Территориальная поправка к базе 2001г МАТ=1,1), МАТ х 1,1</t>
  </si>
  <si>
    <t xml:space="preserve">
----------
7,44</t>
  </si>
  <si>
    <t xml:space="preserve">
----------
744</t>
  </si>
  <si>
    <t xml:space="preserve">
----------
4201</t>
  </si>
  <si>
    <t>текущая цена      
Зажим РА 25*100
шт.
______________
(Территориальная поправка к базе 2001г МАТ=1,1), МАТ х 1,1</t>
  </si>
  <si>
    <t xml:space="preserve">
----------
14,85</t>
  </si>
  <si>
    <t xml:space="preserve">
----------
45</t>
  </si>
  <si>
    <t xml:space="preserve">
----------
252</t>
  </si>
  <si>
    <t>текущая цена      
Зажим подвесной PS1500
шт.
______________
(Территориальная поправка к базе 2001г МАТ=1,1), МАТ х 1,1</t>
  </si>
  <si>
    <t xml:space="preserve">
----------
30,03</t>
  </si>
  <si>
    <t xml:space="preserve">
----------
30</t>
  </si>
  <si>
    <t xml:space="preserve">
----------
170</t>
  </si>
  <si>
    <t>текущая цена      
Зажим ОР-6
шт.
______________
(Территориальная поправка к базе 2001г МАТ=1,1), МАТ х 1,1</t>
  </si>
  <si>
    <t xml:space="preserve">
----------
18,74</t>
  </si>
  <si>
    <t xml:space="preserve">
----------
75</t>
  </si>
  <si>
    <t xml:space="preserve">
----------
424</t>
  </si>
  <si>
    <t>текущая цена      
Кабель АВВГ 2*4
м.
______________
(Территориальная поправка к базе 2001г МАТ=1,1), МАТ х 1,1</t>
  </si>
  <si>
    <t xml:space="preserve">
----------
2,55</t>
  </si>
  <si>
    <t xml:space="preserve">
----------
15</t>
  </si>
  <si>
    <t xml:space="preserve">
----------
87</t>
  </si>
  <si>
    <t>текущая цена      
Кронштейн для светильника КС
шт.
______________
(Территориальная поправка к базе 2001г МАТ=1,1), МАТ х 1,1</t>
  </si>
  <si>
    <t xml:space="preserve">
----------
97,49</t>
  </si>
  <si>
    <t xml:space="preserve">
----------
97</t>
  </si>
  <si>
    <t xml:space="preserve">
----------
551</t>
  </si>
  <si>
    <t>текущая цена      
Крюк
шт.
______________
(Территориальная поправка к базе 2001г МАТ=1,1), МАТ х 1,1</t>
  </si>
  <si>
    <t xml:space="preserve">
----------
8,1</t>
  </si>
  <si>
    <t xml:space="preserve">
----------
24</t>
  </si>
  <si>
    <t xml:space="preserve">
----------
137</t>
  </si>
  <si>
    <t>Итого прямые затраты по смете в текущих ценах</t>
  </si>
  <si>
    <t xml:space="preserve"> </t>
  </si>
  <si>
    <t>18237
----------
185868</t>
  </si>
  <si>
    <t>11378
----------
3167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</si>
  <si>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</si>
  <si>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</si>
  <si>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</si>
  <si>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</si>
  <si>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</si>
  <si>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</si>
  <si>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</si>
  <si>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</si>
  <si>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</si>
  <si>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</si>
  <si>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</si>
  <si>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</si>
  <si>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</si>
  <si>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</si>
  <si>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18237
_______
185868</t>
  </si>
  <si>
    <t>11378
_________
3167</t>
  </si>
  <si>
    <t>Администрация города Рубцовска</t>
  </si>
  <si>
    <t>Составлен в базисных и текущих ценах по состоянию на 1 квартал 2018 года.</t>
  </si>
  <si>
    <t>Составил:______________ (Бугаенко А.К.)</t>
  </si>
  <si>
    <t xml:space="preserve">на выполнение работ по освещению детских игровых и контейнерных площадок </t>
  </si>
  <si>
    <t xml:space="preserve">Приложение №2 </t>
  </si>
  <si>
    <t>к информационной карте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</si>
</sst>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6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8" fillId="0" borderId="20" xfId="81" applyFont="1" applyBorder="1" applyAlignment="1">
      <alignment horizontal="center" wrapText="1"/>
      <protection/>
    </xf>
    <xf numFmtId="0" fontId="11" fillId="0" borderId="16" xfId="0" applyFont="1" applyBorder="1" applyAlignment="1">
      <alignment horizontal="center" vertical="top"/>
    </xf>
    <xf numFmtId="0" fontId="35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37"/>
  <sheetViews>
    <sheetView showGridLines="0" tabSelected="1" view="pageBreakPreview" zoomScaleNormal="90" zoomScaleSheetLayoutView="100" zoomScalePageLayoutView="0" workbookViewId="0" topLeftCell="A16">
      <selection activeCell="A10" sqref="A10:N10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108" t="s">
        <v>233</v>
      </c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108" t="s">
        <v>234</v>
      </c>
      <c r="N2" s="75"/>
    </row>
    <row r="3" spans="1:45" ht="12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6"/>
      <c r="B4" s="71"/>
      <c r="C4" s="78"/>
      <c r="D4" s="79"/>
      <c r="E4" s="80"/>
      <c r="F4" s="81"/>
      <c r="G4" s="81"/>
      <c r="H4" s="81"/>
      <c r="I4" s="81"/>
      <c r="J4" s="81"/>
      <c r="K4" s="81"/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6"/>
      <c r="B5" s="71"/>
      <c r="C5" s="78"/>
      <c r="D5" s="79"/>
      <c r="E5" s="80"/>
      <c r="F5" s="81"/>
      <c r="G5" s="81"/>
      <c r="H5" s="81"/>
      <c r="I5" s="81"/>
      <c r="J5" s="81"/>
      <c r="K5" s="81"/>
      <c r="L5" s="77"/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6"/>
      <c r="B6" s="71"/>
      <c r="C6" s="78"/>
      <c r="D6" s="79"/>
      <c r="E6" s="80"/>
      <c r="F6" s="81"/>
      <c r="G6" s="81"/>
      <c r="H6" s="81"/>
      <c r="I6" s="81"/>
      <c r="J6" s="81"/>
      <c r="K6" s="81"/>
      <c r="L6" s="77"/>
      <c r="M6" s="77"/>
      <c r="N6" s="75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7"/>
      <c r="B7" s="75"/>
      <c r="C7" s="78"/>
      <c r="D7" s="79"/>
      <c r="E7" s="80"/>
      <c r="F7" s="81"/>
      <c r="G7" s="81"/>
      <c r="H7" s="81"/>
      <c r="I7" s="81"/>
      <c r="J7" s="81"/>
      <c r="K7" s="81"/>
      <c r="L7" s="77"/>
      <c r="M7" s="77"/>
      <c r="N7" s="75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7"/>
      <c r="B8" s="75"/>
      <c r="C8" s="78"/>
      <c r="D8" s="79"/>
      <c r="E8" s="80"/>
      <c r="F8" s="81"/>
      <c r="G8" s="81"/>
      <c r="H8" s="81"/>
      <c r="I8" s="81"/>
      <c r="J8" s="81"/>
      <c r="K8" s="81"/>
      <c r="L8" s="77"/>
      <c r="M8" s="77"/>
      <c r="N8" s="75"/>
      <c r="O8"/>
      <c r="P8"/>
      <c r="Q8"/>
      <c r="R8"/>
      <c r="S8"/>
      <c r="T8"/>
      <c r="U8"/>
      <c r="V8"/>
      <c r="W8"/>
      <c r="X8"/>
      <c r="Y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77"/>
      <c r="B9" s="75"/>
      <c r="C9" s="78"/>
      <c r="D9" s="79"/>
      <c r="E9" s="80"/>
      <c r="F9" s="81"/>
      <c r="G9" s="81"/>
      <c r="H9" s="81"/>
      <c r="I9" s="81"/>
      <c r="J9" s="81"/>
      <c r="K9" s="81"/>
      <c r="L9" s="77"/>
      <c r="M9" s="77"/>
      <c r="N9" s="75"/>
      <c r="O9"/>
      <c r="P9"/>
      <c r="Q9"/>
      <c r="R9"/>
      <c r="S9"/>
      <c r="T9"/>
      <c r="U9"/>
      <c r="V9"/>
      <c r="W9"/>
      <c r="X9"/>
      <c r="Y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06" t="s">
        <v>229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90" t="s">
        <v>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91" t="s">
        <v>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7" t="s">
        <v>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106" t="s">
        <v>232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9" t="s">
        <v>43</v>
      </c>
      <c r="L16" s="89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8">
        <f>44315/1000</f>
        <v>44.315</v>
      </c>
      <c r="L17" s="88"/>
      <c r="M17" s="47" t="s">
        <v>9</v>
      </c>
      <c r="N17" s="48">
        <f>300587/1000</f>
        <v>300.587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34620</v>
      </c>
      <c r="M19" s="47" t="s">
        <v>9</v>
      </c>
      <c r="N19" s="48">
        <v>212483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8">
        <v>146.72</v>
      </c>
      <c r="L20" s="88"/>
      <c r="M20" s="19" t="s">
        <v>10</v>
      </c>
      <c r="N20" s="48">
        <v>146.72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8">
        <f>967/1000</f>
        <v>0.967</v>
      </c>
      <c r="L21" s="88"/>
      <c r="M21" s="19" t="s">
        <v>9</v>
      </c>
      <c r="N21" s="48">
        <f>21404/1000</f>
        <v>21.404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230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95" t="s">
        <v>5</v>
      </c>
      <c r="K24" s="96"/>
      <c r="L24" s="82" t="s">
        <v>22</v>
      </c>
      <c r="M24" s="82"/>
      <c r="N24" s="82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97" t="s">
        <v>12</v>
      </c>
      <c r="E25" s="23" t="s">
        <v>20</v>
      </c>
      <c r="F25" s="23" t="s">
        <v>17</v>
      </c>
      <c r="G25" s="9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2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98"/>
      <c r="E26" s="17" t="s">
        <v>19</v>
      </c>
      <c r="F26" s="23" t="s">
        <v>18</v>
      </c>
      <c r="G26" s="98"/>
      <c r="H26" s="17" t="s">
        <v>19</v>
      </c>
      <c r="I26" s="23" t="s">
        <v>18</v>
      </c>
      <c r="J26" s="17" t="s">
        <v>19</v>
      </c>
      <c r="K26" s="23" t="s">
        <v>18</v>
      </c>
      <c r="L26" s="8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99" t="s">
        <v>50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39"/>
    </row>
    <row r="29" spans="1:45" ht="84">
      <c r="A29" s="50">
        <v>1</v>
      </c>
      <c r="B29" s="51" t="s">
        <v>51</v>
      </c>
      <c r="C29" s="52">
        <v>3</v>
      </c>
      <c r="D29" s="53">
        <v>207</v>
      </c>
      <c r="E29" s="53" t="s">
        <v>52</v>
      </c>
      <c r="F29" s="53" t="s">
        <v>53</v>
      </c>
      <c r="G29" s="53">
        <v>621</v>
      </c>
      <c r="H29" s="53" t="s">
        <v>54</v>
      </c>
      <c r="I29" s="53" t="s">
        <v>55</v>
      </c>
      <c r="J29" s="53" t="s">
        <v>56</v>
      </c>
      <c r="K29" s="54" t="s">
        <v>57</v>
      </c>
      <c r="L29" s="53">
        <v>4875</v>
      </c>
      <c r="M29" s="53" t="s">
        <v>58</v>
      </c>
      <c r="N29" s="53" t="s">
        <v>59</v>
      </c>
      <c r="O29" s="55">
        <f>84+22</f>
        <v>106</v>
      </c>
      <c r="P29" s="56" t="s">
        <v>60</v>
      </c>
      <c r="Q29" s="55">
        <f>1876+481</f>
        <v>2357</v>
      </c>
      <c r="R29" s="55">
        <v>621</v>
      </c>
      <c r="S29" s="55">
        <v>4875</v>
      </c>
      <c r="T29" s="56"/>
      <c r="U29" s="56"/>
      <c r="V29" s="55"/>
      <c r="W29" s="55"/>
      <c r="X29" s="56">
        <v>8764</v>
      </c>
      <c r="Y29" s="56"/>
      <c r="Z29" s="56"/>
      <c r="AA29" s="56"/>
      <c r="AB29" s="56"/>
      <c r="AC29" s="56"/>
      <c r="AD29" s="56"/>
      <c r="AE29" s="57">
        <v>1876</v>
      </c>
      <c r="AF29" s="57">
        <v>2793</v>
      </c>
      <c r="AG29" s="57">
        <v>481</v>
      </c>
      <c r="AH29" s="57">
        <v>206</v>
      </c>
      <c r="AI29" s="55">
        <v>84</v>
      </c>
      <c r="AJ29" s="55">
        <v>372</v>
      </c>
      <c r="AK29" s="55">
        <v>22</v>
      </c>
      <c r="AL29" s="55">
        <v>165</v>
      </c>
      <c r="AM29" s="55">
        <v>4875</v>
      </c>
      <c r="AN29" s="55">
        <v>621</v>
      </c>
      <c r="AO29" s="58">
        <v>22.32</v>
      </c>
      <c r="AP29" s="58">
        <v>7.511</v>
      </c>
      <c r="AQ29" s="58">
        <v>22.301</v>
      </c>
      <c r="AR29" s="58">
        <v>1.248</v>
      </c>
      <c r="AS29" s="39"/>
    </row>
    <row r="30" spans="1:45" ht="12.75">
      <c r="A30" s="59" t="s">
        <v>23</v>
      </c>
      <c r="B30" s="60" t="s">
        <v>61</v>
      </c>
      <c r="C30" s="61" t="s">
        <v>23</v>
      </c>
      <c r="D30" s="62"/>
      <c r="E30" s="62"/>
      <c r="F30" s="62"/>
      <c r="G30" s="62">
        <v>796</v>
      </c>
      <c r="H30" s="62"/>
      <c r="I30" s="62"/>
      <c r="J30" s="62"/>
      <c r="K30" s="63"/>
      <c r="L30" s="62">
        <v>8764</v>
      </c>
      <c r="M30" s="62"/>
      <c r="N30" s="62"/>
      <c r="O30" s="64"/>
      <c r="P30" s="65"/>
      <c r="Q30" s="64"/>
      <c r="R30" s="64"/>
      <c r="S30" s="64"/>
      <c r="T30" s="65" t="s">
        <v>61</v>
      </c>
      <c r="U30" s="65"/>
      <c r="V30" s="64">
        <v>8764</v>
      </c>
      <c r="W30" s="64"/>
      <c r="X30" s="65"/>
      <c r="Y30" s="65">
        <v>796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96">
      <c r="A31" s="50">
        <v>2</v>
      </c>
      <c r="B31" s="51" t="s">
        <v>62</v>
      </c>
      <c r="C31" s="52">
        <v>3</v>
      </c>
      <c r="D31" s="53">
        <v>173.24</v>
      </c>
      <c r="E31" s="53" t="s">
        <v>63</v>
      </c>
      <c r="F31" s="53" t="s">
        <v>64</v>
      </c>
      <c r="G31" s="53">
        <v>520</v>
      </c>
      <c r="H31" s="53" t="s">
        <v>65</v>
      </c>
      <c r="I31" s="53" t="s">
        <v>66</v>
      </c>
      <c r="J31" s="53" t="s">
        <v>67</v>
      </c>
      <c r="K31" s="54" t="s">
        <v>68</v>
      </c>
      <c r="L31" s="53">
        <v>4654</v>
      </c>
      <c r="M31" s="53" t="s">
        <v>69</v>
      </c>
      <c r="N31" s="53" t="s">
        <v>70</v>
      </c>
      <c r="O31" s="55">
        <f>67+35</f>
        <v>102</v>
      </c>
      <c r="P31" s="56" t="s">
        <v>60</v>
      </c>
      <c r="Q31" s="55">
        <f>1484+777</f>
        <v>2261</v>
      </c>
      <c r="R31" s="55">
        <v>520</v>
      </c>
      <c r="S31" s="55">
        <v>4654</v>
      </c>
      <c r="T31" s="56"/>
      <c r="U31" s="56"/>
      <c r="V31" s="55"/>
      <c r="W31" s="55"/>
      <c r="X31" s="56">
        <v>8272</v>
      </c>
      <c r="Y31" s="56"/>
      <c r="Z31" s="56"/>
      <c r="AA31" s="56"/>
      <c r="AB31" s="56"/>
      <c r="AC31" s="56"/>
      <c r="AD31" s="56"/>
      <c r="AE31" s="57">
        <v>1484</v>
      </c>
      <c r="AF31" s="57">
        <v>2997</v>
      </c>
      <c r="AG31" s="57">
        <v>777</v>
      </c>
      <c r="AH31" s="57">
        <v>173</v>
      </c>
      <c r="AI31" s="55">
        <v>67</v>
      </c>
      <c r="AJ31" s="55">
        <v>408</v>
      </c>
      <c r="AK31" s="55">
        <v>35</v>
      </c>
      <c r="AL31" s="55">
        <v>45</v>
      </c>
      <c r="AM31" s="55">
        <v>4654</v>
      </c>
      <c r="AN31" s="55">
        <v>520</v>
      </c>
      <c r="AO31" s="58">
        <v>22.32</v>
      </c>
      <c r="AP31" s="58">
        <v>7.344</v>
      </c>
      <c r="AQ31" s="58">
        <v>22.318</v>
      </c>
      <c r="AR31" s="58">
        <v>3.828</v>
      </c>
      <c r="AS31" s="39"/>
    </row>
    <row r="32" spans="1:45" ht="12.75">
      <c r="A32" s="59" t="s">
        <v>23</v>
      </c>
      <c r="B32" s="60" t="s">
        <v>61</v>
      </c>
      <c r="C32" s="61" t="s">
        <v>23</v>
      </c>
      <c r="D32" s="62"/>
      <c r="E32" s="62"/>
      <c r="F32" s="62"/>
      <c r="G32" s="62">
        <v>683</v>
      </c>
      <c r="H32" s="62"/>
      <c r="I32" s="62"/>
      <c r="J32" s="62"/>
      <c r="K32" s="63"/>
      <c r="L32" s="62">
        <v>8272</v>
      </c>
      <c r="M32" s="62"/>
      <c r="N32" s="62"/>
      <c r="O32" s="64"/>
      <c r="P32" s="65"/>
      <c r="Q32" s="64"/>
      <c r="R32" s="64"/>
      <c r="S32" s="64"/>
      <c r="T32" s="65" t="s">
        <v>61</v>
      </c>
      <c r="U32" s="65"/>
      <c r="V32" s="64">
        <v>8272</v>
      </c>
      <c r="W32" s="64"/>
      <c r="X32" s="65"/>
      <c r="Y32" s="65">
        <v>683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72">
      <c r="A33" s="50">
        <v>3</v>
      </c>
      <c r="B33" s="51" t="s">
        <v>71</v>
      </c>
      <c r="C33" s="52">
        <v>-3.18</v>
      </c>
      <c r="D33" s="53">
        <v>124.21</v>
      </c>
      <c r="E33" s="53"/>
      <c r="F33" s="53" t="s">
        <v>72</v>
      </c>
      <c r="G33" s="53">
        <v>-395</v>
      </c>
      <c r="H33" s="53"/>
      <c r="I33" s="53" t="s">
        <v>73</v>
      </c>
      <c r="J33" s="53">
        <v>22.32</v>
      </c>
      <c r="K33" s="54" t="s">
        <v>74</v>
      </c>
      <c r="L33" s="53">
        <v>-2883</v>
      </c>
      <c r="M33" s="53"/>
      <c r="N33" s="53" t="s">
        <v>75</v>
      </c>
      <c r="O33" s="55">
        <f>0+-34</f>
        <v>-34</v>
      </c>
      <c r="P33" s="56" t="s">
        <v>60</v>
      </c>
      <c r="Q33" s="55">
        <f>0+-763</f>
        <v>-763</v>
      </c>
      <c r="R33" s="55">
        <v>-395</v>
      </c>
      <c r="S33" s="55">
        <v>-2883</v>
      </c>
      <c r="T33" s="56"/>
      <c r="U33" s="56"/>
      <c r="V33" s="55"/>
      <c r="W33" s="55"/>
      <c r="X33" s="56">
        <v>-4104</v>
      </c>
      <c r="Y33" s="56"/>
      <c r="Z33" s="56"/>
      <c r="AA33" s="56"/>
      <c r="AB33" s="56"/>
      <c r="AC33" s="56"/>
      <c r="AD33" s="56"/>
      <c r="AE33" s="57"/>
      <c r="AF33" s="57">
        <v>-2883</v>
      </c>
      <c r="AG33" s="57">
        <v>-763</v>
      </c>
      <c r="AH33" s="57"/>
      <c r="AI33" s="55"/>
      <c r="AJ33" s="55">
        <v>-395</v>
      </c>
      <c r="AK33" s="55">
        <v>-34</v>
      </c>
      <c r="AL33" s="55"/>
      <c r="AM33" s="55">
        <v>-2883</v>
      </c>
      <c r="AN33" s="55">
        <v>-395</v>
      </c>
      <c r="AO33" s="58">
        <v>22.32</v>
      </c>
      <c r="AP33" s="58">
        <v>7.3</v>
      </c>
      <c r="AQ33" s="58">
        <v>22.32</v>
      </c>
      <c r="AR33" s="58" t="s">
        <v>23</v>
      </c>
      <c r="AS33" s="39"/>
    </row>
    <row r="34" spans="1:45" ht="12.75">
      <c r="A34" s="59" t="s">
        <v>23</v>
      </c>
      <c r="B34" s="60" t="s">
        <v>61</v>
      </c>
      <c r="C34" s="61" t="s">
        <v>23</v>
      </c>
      <c r="D34" s="62"/>
      <c r="E34" s="62"/>
      <c r="F34" s="62"/>
      <c r="G34" s="62">
        <v>-449</v>
      </c>
      <c r="H34" s="62"/>
      <c r="I34" s="62"/>
      <c r="J34" s="62"/>
      <c r="K34" s="63"/>
      <c r="L34" s="62">
        <v>-4104</v>
      </c>
      <c r="M34" s="62"/>
      <c r="N34" s="62"/>
      <c r="O34" s="64"/>
      <c r="P34" s="65"/>
      <c r="Q34" s="64"/>
      <c r="R34" s="64"/>
      <c r="S34" s="64"/>
      <c r="T34" s="65" t="s">
        <v>61</v>
      </c>
      <c r="U34" s="65"/>
      <c r="V34" s="64">
        <v>-4104</v>
      </c>
      <c r="W34" s="64"/>
      <c r="X34" s="65"/>
      <c r="Y34" s="65">
        <v>-449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72">
      <c r="A35" s="50">
        <v>4</v>
      </c>
      <c r="B35" s="51" t="s">
        <v>76</v>
      </c>
      <c r="C35" s="52">
        <v>3.18</v>
      </c>
      <c r="D35" s="53">
        <v>80.38</v>
      </c>
      <c r="E35" s="53"/>
      <c r="F35" s="53" t="s">
        <v>77</v>
      </c>
      <c r="G35" s="53">
        <v>256</v>
      </c>
      <c r="H35" s="53"/>
      <c r="I35" s="53" t="s">
        <v>78</v>
      </c>
      <c r="J35" s="53">
        <v>22.32</v>
      </c>
      <c r="K35" s="54" t="s">
        <v>79</v>
      </c>
      <c r="L35" s="53">
        <v>1779</v>
      </c>
      <c r="M35" s="53"/>
      <c r="N35" s="53" t="s">
        <v>80</v>
      </c>
      <c r="O35" s="55">
        <f>0+25</f>
        <v>25</v>
      </c>
      <c r="P35" s="56" t="s">
        <v>60</v>
      </c>
      <c r="Q35" s="55">
        <f>0+568</f>
        <v>568</v>
      </c>
      <c r="R35" s="55">
        <v>256</v>
      </c>
      <c r="S35" s="55">
        <v>1779</v>
      </c>
      <c r="T35" s="56"/>
      <c r="U35" s="56"/>
      <c r="V35" s="55"/>
      <c r="W35" s="55"/>
      <c r="X35" s="56">
        <v>2688</v>
      </c>
      <c r="Y35" s="56"/>
      <c r="Z35" s="56"/>
      <c r="AA35" s="56"/>
      <c r="AB35" s="56"/>
      <c r="AC35" s="56"/>
      <c r="AD35" s="56"/>
      <c r="AE35" s="57"/>
      <c r="AF35" s="57">
        <v>1779</v>
      </c>
      <c r="AG35" s="57">
        <v>568</v>
      </c>
      <c r="AH35" s="57"/>
      <c r="AI35" s="55"/>
      <c r="AJ35" s="55">
        <v>256</v>
      </c>
      <c r="AK35" s="55">
        <v>25</v>
      </c>
      <c r="AL35" s="55"/>
      <c r="AM35" s="55">
        <v>1779</v>
      </c>
      <c r="AN35" s="55">
        <v>256</v>
      </c>
      <c r="AO35" s="58">
        <v>22.32</v>
      </c>
      <c r="AP35" s="58">
        <v>6.96</v>
      </c>
      <c r="AQ35" s="58">
        <v>22.32</v>
      </c>
      <c r="AR35" s="58" t="s">
        <v>23</v>
      </c>
      <c r="AS35" s="39"/>
    </row>
    <row r="36" spans="1:45" ht="12.75">
      <c r="A36" s="59" t="s">
        <v>23</v>
      </c>
      <c r="B36" s="60" t="s">
        <v>61</v>
      </c>
      <c r="C36" s="61" t="s">
        <v>23</v>
      </c>
      <c r="D36" s="62"/>
      <c r="E36" s="62"/>
      <c r="F36" s="62"/>
      <c r="G36" s="62">
        <v>296</v>
      </c>
      <c r="H36" s="62"/>
      <c r="I36" s="62"/>
      <c r="J36" s="62"/>
      <c r="K36" s="63"/>
      <c r="L36" s="62">
        <v>2688</v>
      </c>
      <c r="M36" s="62"/>
      <c r="N36" s="62"/>
      <c r="O36" s="64"/>
      <c r="P36" s="65"/>
      <c r="Q36" s="64"/>
      <c r="R36" s="64"/>
      <c r="S36" s="64"/>
      <c r="T36" s="65" t="s">
        <v>61</v>
      </c>
      <c r="U36" s="65"/>
      <c r="V36" s="64">
        <v>2688</v>
      </c>
      <c r="W36" s="64"/>
      <c r="X36" s="65"/>
      <c r="Y36" s="65">
        <v>296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96">
      <c r="A37" s="50">
        <v>5</v>
      </c>
      <c r="B37" s="51" t="s">
        <v>81</v>
      </c>
      <c r="C37" s="52">
        <v>3</v>
      </c>
      <c r="D37" s="53">
        <v>49.91</v>
      </c>
      <c r="E37" s="53">
        <v>2.99</v>
      </c>
      <c r="F37" s="53" t="s">
        <v>82</v>
      </c>
      <c r="G37" s="53">
        <v>150</v>
      </c>
      <c r="H37" s="53">
        <v>9</v>
      </c>
      <c r="I37" s="53" t="s">
        <v>83</v>
      </c>
      <c r="J37" s="53">
        <v>22.32</v>
      </c>
      <c r="K37" s="54" t="s">
        <v>84</v>
      </c>
      <c r="L37" s="53">
        <v>1326</v>
      </c>
      <c r="M37" s="53">
        <v>200</v>
      </c>
      <c r="N37" s="53" t="s">
        <v>85</v>
      </c>
      <c r="O37" s="55">
        <f>9+15</f>
        <v>24</v>
      </c>
      <c r="P37" s="56" t="s">
        <v>60</v>
      </c>
      <c r="Q37" s="55">
        <f>200+346</f>
        <v>546</v>
      </c>
      <c r="R37" s="55">
        <v>150</v>
      </c>
      <c r="S37" s="55">
        <v>1326</v>
      </c>
      <c r="T37" s="56"/>
      <c r="U37" s="56"/>
      <c r="V37" s="55"/>
      <c r="W37" s="55"/>
      <c r="X37" s="56">
        <v>2227</v>
      </c>
      <c r="Y37" s="56"/>
      <c r="Z37" s="56"/>
      <c r="AA37" s="56"/>
      <c r="AB37" s="56"/>
      <c r="AC37" s="56"/>
      <c r="AD37" s="56"/>
      <c r="AE37" s="57">
        <v>200</v>
      </c>
      <c r="AF37" s="57">
        <v>1126</v>
      </c>
      <c r="AG37" s="57">
        <v>346</v>
      </c>
      <c r="AH37" s="57"/>
      <c r="AI37" s="55">
        <v>9</v>
      </c>
      <c r="AJ37" s="55">
        <v>141</v>
      </c>
      <c r="AK37" s="55">
        <v>15</v>
      </c>
      <c r="AL37" s="55"/>
      <c r="AM37" s="55">
        <v>1326</v>
      </c>
      <c r="AN37" s="55">
        <v>150</v>
      </c>
      <c r="AO37" s="58">
        <v>22.32</v>
      </c>
      <c r="AP37" s="58">
        <v>7.998</v>
      </c>
      <c r="AQ37" s="58">
        <v>22.331</v>
      </c>
      <c r="AR37" s="58" t="s">
        <v>23</v>
      </c>
      <c r="AS37" s="39"/>
    </row>
    <row r="38" spans="1:45" ht="12.75">
      <c r="A38" s="59" t="s">
        <v>23</v>
      </c>
      <c r="B38" s="60" t="s">
        <v>61</v>
      </c>
      <c r="C38" s="61" t="s">
        <v>23</v>
      </c>
      <c r="D38" s="62"/>
      <c r="E38" s="62"/>
      <c r="F38" s="62"/>
      <c r="G38" s="62">
        <v>189</v>
      </c>
      <c r="H38" s="62"/>
      <c r="I38" s="62"/>
      <c r="J38" s="62"/>
      <c r="K38" s="63"/>
      <c r="L38" s="62">
        <v>2227</v>
      </c>
      <c r="M38" s="62"/>
      <c r="N38" s="62"/>
      <c r="O38" s="64"/>
      <c r="P38" s="65"/>
      <c r="Q38" s="64"/>
      <c r="R38" s="64"/>
      <c r="S38" s="64"/>
      <c r="T38" s="65" t="s">
        <v>61</v>
      </c>
      <c r="U38" s="65"/>
      <c r="V38" s="64">
        <v>2227</v>
      </c>
      <c r="W38" s="64"/>
      <c r="X38" s="65"/>
      <c r="Y38" s="65">
        <v>189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72">
      <c r="A39" s="50">
        <v>6</v>
      </c>
      <c r="B39" s="51" t="s">
        <v>86</v>
      </c>
      <c r="C39" s="52">
        <v>3</v>
      </c>
      <c r="D39" s="53">
        <v>173.24</v>
      </c>
      <c r="E39" s="53" t="s">
        <v>63</v>
      </c>
      <c r="F39" s="53" t="s">
        <v>64</v>
      </c>
      <c r="G39" s="53">
        <v>520</v>
      </c>
      <c r="H39" s="53" t="s">
        <v>65</v>
      </c>
      <c r="I39" s="53" t="s">
        <v>66</v>
      </c>
      <c r="J39" s="53" t="s">
        <v>67</v>
      </c>
      <c r="K39" s="54" t="s">
        <v>68</v>
      </c>
      <c r="L39" s="53">
        <v>4654</v>
      </c>
      <c r="M39" s="53" t="s">
        <v>69</v>
      </c>
      <c r="N39" s="53" t="s">
        <v>70</v>
      </c>
      <c r="O39" s="55">
        <f>67+35</f>
        <v>102</v>
      </c>
      <c r="P39" s="56" t="s">
        <v>60</v>
      </c>
      <c r="Q39" s="55">
        <f>1484+777</f>
        <v>2261</v>
      </c>
      <c r="R39" s="55">
        <v>520</v>
      </c>
      <c r="S39" s="55">
        <v>4654</v>
      </c>
      <c r="T39" s="56"/>
      <c r="U39" s="56"/>
      <c r="V39" s="55"/>
      <c r="W39" s="55"/>
      <c r="X39" s="56">
        <v>8272</v>
      </c>
      <c r="Y39" s="56"/>
      <c r="Z39" s="56"/>
      <c r="AA39" s="56"/>
      <c r="AB39" s="56"/>
      <c r="AC39" s="56"/>
      <c r="AD39" s="56"/>
      <c r="AE39" s="57">
        <v>1484</v>
      </c>
      <c r="AF39" s="57">
        <v>2997</v>
      </c>
      <c r="AG39" s="57">
        <v>777</v>
      </c>
      <c r="AH39" s="57">
        <v>173</v>
      </c>
      <c r="AI39" s="55">
        <v>67</v>
      </c>
      <c r="AJ39" s="55">
        <v>408</v>
      </c>
      <c r="AK39" s="55">
        <v>35</v>
      </c>
      <c r="AL39" s="55">
        <v>45</v>
      </c>
      <c r="AM39" s="55">
        <v>4654</v>
      </c>
      <c r="AN39" s="55">
        <v>520</v>
      </c>
      <c r="AO39" s="58">
        <v>22.32</v>
      </c>
      <c r="AP39" s="58">
        <v>7.344</v>
      </c>
      <c r="AQ39" s="58">
        <v>22.318</v>
      </c>
      <c r="AR39" s="58">
        <v>3.828</v>
      </c>
      <c r="AS39" s="39"/>
    </row>
    <row r="40" spans="1:45" ht="12.75">
      <c r="A40" s="59" t="s">
        <v>23</v>
      </c>
      <c r="B40" s="60" t="s">
        <v>61</v>
      </c>
      <c r="C40" s="61" t="s">
        <v>23</v>
      </c>
      <c r="D40" s="62"/>
      <c r="E40" s="62"/>
      <c r="F40" s="62"/>
      <c r="G40" s="62">
        <v>683</v>
      </c>
      <c r="H40" s="62"/>
      <c r="I40" s="62"/>
      <c r="J40" s="62"/>
      <c r="K40" s="63"/>
      <c r="L40" s="62">
        <v>8272</v>
      </c>
      <c r="M40" s="62"/>
      <c r="N40" s="62"/>
      <c r="O40" s="64"/>
      <c r="P40" s="65"/>
      <c r="Q40" s="64"/>
      <c r="R40" s="64"/>
      <c r="S40" s="64"/>
      <c r="T40" s="65" t="s">
        <v>61</v>
      </c>
      <c r="U40" s="65"/>
      <c r="V40" s="64">
        <v>8272</v>
      </c>
      <c r="W40" s="64"/>
      <c r="X40" s="65"/>
      <c r="Y40" s="65">
        <v>683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72">
      <c r="A41" s="50">
        <v>7</v>
      </c>
      <c r="B41" s="51" t="s">
        <v>71</v>
      </c>
      <c r="C41" s="52">
        <v>-3.18</v>
      </c>
      <c r="D41" s="53">
        <v>124.21</v>
      </c>
      <c r="E41" s="53"/>
      <c r="F41" s="53" t="s">
        <v>72</v>
      </c>
      <c r="G41" s="53">
        <v>-395</v>
      </c>
      <c r="H41" s="53"/>
      <c r="I41" s="53" t="s">
        <v>73</v>
      </c>
      <c r="J41" s="53">
        <v>22.32</v>
      </c>
      <c r="K41" s="54" t="s">
        <v>74</v>
      </c>
      <c r="L41" s="53">
        <v>-2883</v>
      </c>
      <c r="M41" s="53"/>
      <c r="N41" s="53" t="s">
        <v>75</v>
      </c>
      <c r="O41" s="55">
        <f>0+-34</f>
        <v>-34</v>
      </c>
      <c r="P41" s="56" t="s">
        <v>60</v>
      </c>
      <c r="Q41" s="55">
        <f>0+-763</f>
        <v>-763</v>
      </c>
      <c r="R41" s="55">
        <v>-395</v>
      </c>
      <c r="S41" s="55">
        <v>-2883</v>
      </c>
      <c r="T41" s="56"/>
      <c r="U41" s="56"/>
      <c r="V41" s="55"/>
      <c r="W41" s="55"/>
      <c r="X41" s="56">
        <v>-4104</v>
      </c>
      <c r="Y41" s="56"/>
      <c r="Z41" s="56"/>
      <c r="AA41" s="56"/>
      <c r="AB41" s="56"/>
      <c r="AC41" s="56"/>
      <c r="AD41" s="56"/>
      <c r="AE41" s="57"/>
      <c r="AF41" s="57">
        <v>-2883</v>
      </c>
      <c r="AG41" s="57">
        <v>-763</v>
      </c>
      <c r="AH41" s="57"/>
      <c r="AI41" s="55"/>
      <c r="AJ41" s="55">
        <v>-395</v>
      </c>
      <c r="AK41" s="55">
        <v>-34</v>
      </c>
      <c r="AL41" s="55"/>
      <c r="AM41" s="55">
        <v>-2883</v>
      </c>
      <c r="AN41" s="55">
        <v>-395</v>
      </c>
      <c r="AO41" s="58">
        <v>22.32</v>
      </c>
      <c r="AP41" s="58">
        <v>7.3</v>
      </c>
      <c r="AQ41" s="58">
        <v>22.32</v>
      </c>
      <c r="AR41" s="58" t="s">
        <v>23</v>
      </c>
      <c r="AS41" s="39"/>
    </row>
    <row r="42" spans="1:45" ht="12.75">
      <c r="A42" s="59" t="s">
        <v>23</v>
      </c>
      <c r="B42" s="60" t="s">
        <v>61</v>
      </c>
      <c r="C42" s="61" t="s">
        <v>23</v>
      </c>
      <c r="D42" s="62"/>
      <c r="E42" s="62"/>
      <c r="F42" s="62"/>
      <c r="G42" s="62">
        <v>-449</v>
      </c>
      <c r="H42" s="62"/>
      <c r="I42" s="62"/>
      <c r="J42" s="62"/>
      <c r="K42" s="63"/>
      <c r="L42" s="62">
        <v>-4104</v>
      </c>
      <c r="M42" s="62"/>
      <c r="N42" s="62"/>
      <c r="O42" s="64"/>
      <c r="P42" s="65"/>
      <c r="Q42" s="64"/>
      <c r="R42" s="64"/>
      <c r="S42" s="64"/>
      <c r="T42" s="65" t="s">
        <v>61</v>
      </c>
      <c r="U42" s="65"/>
      <c r="V42" s="64">
        <v>-4104</v>
      </c>
      <c r="W42" s="64"/>
      <c r="X42" s="65"/>
      <c r="Y42" s="65">
        <v>-449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72">
      <c r="A43" s="50">
        <v>8</v>
      </c>
      <c r="B43" s="51" t="s">
        <v>76</v>
      </c>
      <c r="C43" s="52">
        <v>3.18</v>
      </c>
      <c r="D43" s="53">
        <v>80.38</v>
      </c>
      <c r="E43" s="53"/>
      <c r="F43" s="53" t="s">
        <v>77</v>
      </c>
      <c r="G43" s="53">
        <v>256</v>
      </c>
      <c r="H43" s="53"/>
      <c r="I43" s="53" t="s">
        <v>78</v>
      </c>
      <c r="J43" s="53">
        <v>22.32</v>
      </c>
      <c r="K43" s="54" t="s">
        <v>79</v>
      </c>
      <c r="L43" s="53">
        <v>1779</v>
      </c>
      <c r="M43" s="53"/>
      <c r="N43" s="53" t="s">
        <v>80</v>
      </c>
      <c r="O43" s="55">
        <f>0+25</f>
        <v>25</v>
      </c>
      <c r="P43" s="56" t="s">
        <v>60</v>
      </c>
      <c r="Q43" s="55">
        <f>0+568</f>
        <v>568</v>
      </c>
      <c r="R43" s="55">
        <v>256</v>
      </c>
      <c r="S43" s="55">
        <v>1779</v>
      </c>
      <c r="T43" s="56"/>
      <c r="U43" s="56"/>
      <c r="V43" s="55"/>
      <c r="W43" s="55"/>
      <c r="X43" s="56">
        <v>2688</v>
      </c>
      <c r="Y43" s="56"/>
      <c r="Z43" s="56"/>
      <c r="AA43" s="56"/>
      <c r="AB43" s="56"/>
      <c r="AC43" s="56"/>
      <c r="AD43" s="56"/>
      <c r="AE43" s="57"/>
      <c r="AF43" s="57">
        <v>1779</v>
      </c>
      <c r="AG43" s="57">
        <v>568</v>
      </c>
      <c r="AH43" s="57"/>
      <c r="AI43" s="55"/>
      <c r="AJ43" s="55">
        <v>256</v>
      </c>
      <c r="AK43" s="55">
        <v>25</v>
      </c>
      <c r="AL43" s="55"/>
      <c r="AM43" s="55">
        <v>1779</v>
      </c>
      <c r="AN43" s="55">
        <v>256</v>
      </c>
      <c r="AO43" s="58">
        <v>22.32</v>
      </c>
      <c r="AP43" s="58">
        <v>6.96</v>
      </c>
      <c r="AQ43" s="58">
        <v>22.32</v>
      </c>
      <c r="AR43" s="58" t="s">
        <v>23</v>
      </c>
      <c r="AS43" s="39"/>
    </row>
    <row r="44" spans="1:45" ht="12.75">
      <c r="A44" s="59" t="s">
        <v>23</v>
      </c>
      <c r="B44" s="60" t="s">
        <v>61</v>
      </c>
      <c r="C44" s="61" t="s">
        <v>23</v>
      </c>
      <c r="D44" s="62"/>
      <c r="E44" s="62"/>
      <c r="F44" s="62"/>
      <c r="G44" s="62">
        <v>296</v>
      </c>
      <c r="H44" s="62"/>
      <c r="I44" s="62"/>
      <c r="J44" s="62"/>
      <c r="K44" s="63"/>
      <c r="L44" s="62">
        <v>2688</v>
      </c>
      <c r="M44" s="62"/>
      <c r="N44" s="62"/>
      <c r="O44" s="64"/>
      <c r="P44" s="65"/>
      <c r="Q44" s="64"/>
      <c r="R44" s="64"/>
      <c r="S44" s="64"/>
      <c r="T44" s="65" t="s">
        <v>61</v>
      </c>
      <c r="U44" s="65"/>
      <c r="V44" s="64">
        <v>2688</v>
      </c>
      <c r="W44" s="64"/>
      <c r="X44" s="65"/>
      <c r="Y44" s="65">
        <v>296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72">
      <c r="A45" s="50">
        <v>9</v>
      </c>
      <c r="B45" s="51" t="s">
        <v>87</v>
      </c>
      <c r="C45" s="52">
        <v>3</v>
      </c>
      <c r="D45" s="53">
        <v>26.58</v>
      </c>
      <c r="E45" s="53" t="s">
        <v>88</v>
      </c>
      <c r="F45" s="53">
        <v>0.39</v>
      </c>
      <c r="G45" s="53">
        <v>80</v>
      </c>
      <c r="H45" s="53" t="s">
        <v>89</v>
      </c>
      <c r="I45" s="53">
        <v>1</v>
      </c>
      <c r="J45" s="53" t="s">
        <v>90</v>
      </c>
      <c r="K45" s="54">
        <v>4.795</v>
      </c>
      <c r="L45" s="53">
        <v>1717</v>
      </c>
      <c r="M45" s="53" t="s">
        <v>91</v>
      </c>
      <c r="N45" s="53">
        <v>6</v>
      </c>
      <c r="O45" s="55">
        <f>76+0</f>
        <v>76</v>
      </c>
      <c r="P45" s="56" t="s">
        <v>60</v>
      </c>
      <c r="Q45" s="55">
        <f>1697+0</f>
        <v>1697</v>
      </c>
      <c r="R45" s="55">
        <v>80</v>
      </c>
      <c r="S45" s="55">
        <v>1717</v>
      </c>
      <c r="T45" s="56"/>
      <c r="U45" s="56"/>
      <c r="V45" s="55"/>
      <c r="W45" s="55"/>
      <c r="X45" s="56">
        <v>4093</v>
      </c>
      <c r="Y45" s="56"/>
      <c r="Z45" s="56"/>
      <c r="AA45" s="56"/>
      <c r="AB45" s="56"/>
      <c r="AC45" s="56"/>
      <c r="AD45" s="56"/>
      <c r="AE45" s="57">
        <v>1697</v>
      </c>
      <c r="AF45" s="57">
        <v>6</v>
      </c>
      <c r="AG45" s="57"/>
      <c r="AH45" s="57">
        <v>14</v>
      </c>
      <c r="AI45" s="55">
        <v>76</v>
      </c>
      <c r="AJ45" s="55">
        <v>1</v>
      </c>
      <c r="AK45" s="55"/>
      <c r="AL45" s="55">
        <v>3</v>
      </c>
      <c r="AM45" s="55">
        <v>1717</v>
      </c>
      <c r="AN45" s="55">
        <v>80</v>
      </c>
      <c r="AO45" s="58">
        <v>22.32</v>
      </c>
      <c r="AP45" s="58">
        <v>4.795</v>
      </c>
      <c r="AQ45" s="58" t="s">
        <v>23</v>
      </c>
      <c r="AR45" s="58">
        <v>5.648</v>
      </c>
      <c r="AS45" s="39"/>
    </row>
    <row r="46" spans="1:45" ht="12.75">
      <c r="A46" s="59" t="s">
        <v>23</v>
      </c>
      <c r="B46" s="60" t="s">
        <v>61</v>
      </c>
      <c r="C46" s="61" t="s">
        <v>23</v>
      </c>
      <c r="D46" s="62"/>
      <c r="E46" s="62"/>
      <c r="F46" s="62"/>
      <c r="G46" s="62">
        <v>187</v>
      </c>
      <c r="H46" s="62"/>
      <c r="I46" s="62"/>
      <c r="J46" s="62"/>
      <c r="K46" s="63"/>
      <c r="L46" s="62">
        <v>4093</v>
      </c>
      <c r="M46" s="62"/>
      <c r="N46" s="62"/>
      <c r="O46" s="64"/>
      <c r="P46" s="65"/>
      <c r="Q46" s="64"/>
      <c r="R46" s="64"/>
      <c r="S46" s="64"/>
      <c r="T46" s="65" t="s">
        <v>61</v>
      </c>
      <c r="U46" s="65"/>
      <c r="V46" s="64">
        <v>4093</v>
      </c>
      <c r="W46" s="64"/>
      <c r="X46" s="65"/>
      <c r="Y46" s="65">
        <v>187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108">
      <c r="A47" s="50">
        <v>10</v>
      </c>
      <c r="B47" s="51" t="s">
        <v>92</v>
      </c>
      <c r="C47" s="52">
        <v>3</v>
      </c>
      <c r="D47" s="53">
        <v>101.86</v>
      </c>
      <c r="E47" s="53">
        <v>101.86</v>
      </c>
      <c r="F47" s="53"/>
      <c r="G47" s="53">
        <v>306</v>
      </c>
      <c r="H47" s="53">
        <v>306</v>
      </c>
      <c r="I47" s="53"/>
      <c r="J47" s="53">
        <v>22.32</v>
      </c>
      <c r="K47" s="54"/>
      <c r="L47" s="53">
        <v>6821</v>
      </c>
      <c r="M47" s="53">
        <v>6821</v>
      </c>
      <c r="N47" s="53"/>
      <c r="O47" s="55">
        <f>306+0</f>
        <v>306</v>
      </c>
      <c r="P47" s="56" t="s">
        <v>60</v>
      </c>
      <c r="Q47" s="55">
        <f>6821+0</f>
        <v>6821</v>
      </c>
      <c r="R47" s="55">
        <v>306</v>
      </c>
      <c r="S47" s="55">
        <v>6821</v>
      </c>
      <c r="T47" s="56"/>
      <c r="U47" s="56"/>
      <c r="V47" s="55"/>
      <c r="W47" s="55"/>
      <c r="X47" s="56">
        <v>22987</v>
      </c>
      <c r="Y47" s="56"/>
      <c r="Z47" s="56"/>
      <c r="AA47" s="56"/>
      <c r="AB47" s="56"/>
      <c r="AC47" s="56"/>
      <c r="AD47" s="56"/>
      <c r="AE47" s="57">
        <v>6821</v>
      </c>
      <c r="AF47" s="57"/>
      <c r="AG47" s="57"/>
      <c r="AH47" s="57"/>
      <c r="AI47" s="55">
        <v>306</v>
      </c>
      <c r="AJ47" s="55"/>
      <c r="AK47" s="55"/>
      <c r="AL47" s="55"/>
      <c r="AM47" s="55">
        <v>6821</v>
      </c>
      <c r="AN47" s="55">
        <v>306</v>
      </c>
      <c r="AO47" s="58">
        <v>22.32</v>
      </c>
      <c r="AP47" s="58" t="s">
        <v>23</v>
      </c>
      <c r="AQ47" s="58" t="s">
        <v>23</v>
      </c>
      <c r="AR47" s="58" t="s">
        <v>23</v>
      </c>
      <c r="AS47" s="39"/>
    </row>
    <row r="48" spans="1:45" ht="12.75">
      <c r="A48" s="59" t="s">
        <v>23</v>
      </c>
      <c r="B48" s="60" t="s">
        <v>61</v>
      </c>
      <c r="C48" s="61" t="s">
        <v>23</v>
      </c>
      <c r="D48" s="62"/>
      <c r="E48" s="62"/>
      <c r="F48" s="62"/>
      <c r="G48" s="62">
        <v>1032</v>
      </c>
      <c r="H48" s="62"/>
      <c r="I48" s="62"/>
      <c r="J48" s="62"/>
      <c r="K48" s="63"/>
      <c r="L48" s="62">
        <v>22987</v>
      </c>
      <c r="M48" s="62"/>
      <c r="N48" s="62"/>
      <c r="O48" s="64"/>
      <c r="P48" s="65"/>
      <c r="Q48" s="64"/>
      <c r="R48" s="64"/>
      <c r="S48" s="64"/>
      <c r="T48" s="65" t="s">
        <v>61</v>
      </c>
      <c r="U48" s="65"/>
      <c r="V48" s="64">
        <v>22987</v>
      </c>
      <c r="W48" s="64"/>
      <c r="X48" s="65"/>
      <c r="Y48" s="65">
        <v>1032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96">
      <c r="A49" s="50">
        <v>11</v>
      </c>
      <c r="B49" s="51" t="s">
        <v>93</v>
      </c>
      <c r="C49" s="52">
        <v>0.03</v>
      </c>
      <c r="D49" s="53">
        <v>2317.6</v>
      </c>
      <c r="E49" s="53">
        <v>2317.6</v>
      </c>
      <c r="F49" s="53"/>
      <c r="G49" s="53">
        <v>70</v>
      </c>
      <c r="H49" s="53">
        <v>70</v>
      </c>
      <c r="I49" s="53"/>
      <c r="J49" s="53">
        <v>22.32</v>
      </c>
      <c r="K49" s="54"/>
      <c r="L49" s="53">
        <v>1552</v>
      </c>
      <c r="M49" s="53">
        <v>1552</v>
      </c>
      <c r="N49" s="53"/>
      <c r="O49" s="55">
        <f>70+0</f>
        <v>70</v>
      </c>
      <c r="P49" s="56" t="s">
        <v>60</v>
      </c>
      <c r="Q49" s="55">
        <f>1552+0</f>
        <v>1552</v>
      </c>
      <c r="R49" s="55">
        <v>70</v>
      </c>
      <c r="S49" s="55">
        <v>1552</v>
      </c>
      <c r="T49" s="56"/>
      <c r="U49" s="56"/>
      <c r="V49" s="55"/>
      <c r="W49" s="55"/>
      <c r="X49" s="56">
        <v>3880</v>
      </c>
      <c r="Y49" s="56"/>
      <c r="Z49" s="56"/>
      <c r="AA49" s="56"/>
      <c r="AB49" s="56"/>
      <c r="AC49" s="56"/>
      <c r="AD49" s="56"/>
      <c r="AE49" s="57">
        <v>1552</v>
      </c>
      <c r="AF49" s="57"/>
      <c r="AG49" s="57"/>
      <c r="AH49" s="57"/>
      <c r="AI49" s="55">
        <v>70</v>
      </c>
      <c r="AJ49" s="55"/>
      <c r="AK49" s="55"/>
      <c r="AL49" s="55"/>
      <c r="AM49" s="55">
        <v>1552</v>
      </c>
      <c r="AN49" s="55">
        <v>70</v>
      </c>
      <c r="AO49" s="58">
        <v>22.32</v>
      </c>
      <c r="AP49" s="58" t="s">
        <v>23</v>
      </c>
      <c r="AQ49" s="58" t="s">
        <v>23</v>
      </c>
      <c r="AR49" s="58" t="s">
        <v>23</v>
      </c>
      <c r="AS49" s="39"/>
    </row>
    <row r="50" spans="1:45" ht="12.75">
      <c r="A50" s="59" t="s">
        <v>23</v>
      </c>
      <c r="B50" s="60" t="s">
        <v>61</v>
      </c>
      <c r="C50" s="61" t="s">
        <v>23</v>
      </c>
      <c r="D50" s="62"/>
      <c r="E50" s="62"/>
      <c r="F50" s="62"/>
      <c r="G50" s="62">
        <v>176</v>
      </c>
      <c r="H50" s="62"/>
      <c r="I50" s="62"/>
      <c r="J50" s="62"/>
      <c r="K50" s="63"/>
      <c r="L50" s="62">
        <v>3880</v>
      </c>
      <c r="M50" s="62"/>
      <c r="N50" s="62"/>
      <c r="O50" s="64"/>
      <c r="P50" s="65"/>
      <c r="Q50" s="64"/>
      <c r="R50" s="64"/>
      <c r="S50" s="64"/>
      <c r="T50" s="65" t="s">
        <v>61</v>
      </c>
      <c r="U50" s="65"/>
      <c r="V50" s="64">
        <v>3880</v>
      </c>
      <c r="W50" s="64"/>
      <c r="X50" s="65"/>
      <c r="Y50" s="65">
        <v>176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84">
      <c r="A51" s="50">
        <v>12</v>
      </c>
      <c r="B51" s="51" t="s">
        <v>94</v>
      </c>
      <c r="C51" s="52">
        <v>3</v>
      </c>
      <c r="D51" s="53">
        <v>95.17</v>
      </c>
      <c r="E51" s="53" t="s">
        <v>95</v>
      </c>
      <c r="F51" s="53" t="s">
        <v>96</v>
      </c>
      <c r="G51" s="53">
        <v>286</v>
      </c>
      <c r="H51" s="53" t="s">
        <v>97</v>
      </c>
      <c r="I51" s="53" t="s">
        <v>98</v>
      </c>
      <c r="J51" s="53">
        <v>22.32</v>
      </c>
      <c r="K51" s="54"/>
      <c r="L51" s="53">
        <v>1101</v>
      </c>
      <c r="M51" s="53" t="s">
        <v>99</v>
      </c>
      <c r="N51" s="53" t="s">
        <v>98</v>
      </c>
      <c r="O51" s="55">
        <f>38+10</f>
        <v>48</v>
      </c>
      <c r="P51" s="56" t="s">
        <v>60</v>
      </c>
      <c r="Q51" s="55">
        <f>854+10</f>
        <v>864</v>
      </c>
      <c r="R51" s="55">
        <v>286</v>
      </c>
      <c r="S51" s="55">
        <v>1101</v>
      </c>
      <c r="T51" s="56"/>
      <c r="U51" s="56"/>
      <c r="V51" s="55"/>
      <c r="W51" s="55"/>
      <c r="X51" s="56">
        <v>2484</v>
      </c>
      <c r="Y51" s="56"/>
      <c r="Z51" s="56"/>
      <c r="AA51" s="56"/>
      <c r="AB51" s="56"/>
      <c r="AC51" s="56"/>
      <c r="AD51" s="56"/>
      <c r="AE51" s="57">
        <v>854</v>
      </c>
      <c r="AF51" s="57">
        <v>121</v>
      </c>
      <c r="AG51" s="57">
        <v>10</v>
      </c>
      <c r="AH51" s="57">
        <v>126</v>
      </c>
      <c r="AI51" s="55">
        <v>38</v>
      </c>
      <c r="AJ51" s="55">
        <v>121</v>
      </c>
      <c r="AK51" s="55">
        <v>10</v>
      </c>
      <c r="AL51" s="55">
        <v>127</v>
      </c>
      <c r="AM51" s="55">
        <v>1101</v>
      </c>
      <c r="AN51" s="55">
        <v>286</v>
      </c>
      <c r="AO51" s="58">
        <v>22.32</v>
      </c>
      <c r="AP51" s="58" t="s">
        <v>23</v>
      </c>
      <c r="AQ51" s="58" t="s">
        <v>23</v>
      </c>
      <c r="AR51" s="58" t="s">
        <v>23</v>
      </c>
      <c r="AS51" s="39"/>
    </row>
    <row r="52" spans="1:45" ht="12.75">
      <c r="A52" s="59" t="s">
        <v>23</v>
      </c>
      <c r="B52" s="60" t="s">
        <v>61</v>
      </c>
      <c r="C52" s="61" t="s">
        <v>23</v>
      </c>
      <c r="D52" s="62"/>
      <c r="E52" s="62"/>
      <c r="F52" s="62"/>
      <c r="G52" s="62">
        <v>363</v>
      </c>
      <c r="H52" s="62"/>
      <c r="I52" s="62"/>
      <c r="J52" s="62"/>
      <c r="K52" s="63"/>
      <c r="L52" s="62">
        <v>2484</v>
      </c>
      <c r="M52" s="62"/>
      <c r="N52" s="62"/>
      <c r="O52" s="64"/>
      <c r="P52" s="65"/>
      <c r="Q52" s="64"/>
      <c r="R52" s="64"/>
      <c r="S52" s="64"/>
      <c r="T52" s="65" t="s">
        <v>61</v>
      </c>
      <c r="U52" s="65"/>
      <c r="V52" s="64">
        <v>2484</v>
      </c>
      <c r="W52" s="64"/>
      <c r="X52" s="65"/>
      <c r="Y52" s="65">
        <v>363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72">
      <c r="A53" s="50">
        <v>13</v>
      </c>
      <c r="B53" s="51" t="s">
        <v>71</v>
      </c>
      <c r="C53" s="52">
        <v>-0.87</v>
      </c>
      <c r="D53" s="53">
        <v>124.21</v>
      </c>
      <c r="E53" s="53"/>
      <c r="F53" s="53" t="s">
        <v>72</v>
      </c>
      <c r="G53" s="53">
        <v>-108</v>
      </c>
      <c r="H53" s="53"/>
      <c r="I53" s="53" t="s">
        <v>100</v>
      </c>
      <c r="J53" s="53">
        <v>22.32</v>
      </c>
      <c r="K53" s="54"/>
      <c r="L53" s="53">
        <v>-108</v>
      </c>
      <c r="M53" s="53"/>
      <c r="N53" s="53" t="s">
        <v>100</v>
      </c>
      <c r="O53" s="55">
        <f>0+-9</f>
        <v>-9</v>
      </c>
      <c r="P53" s="56" t="s">
        <v>60</v>
      </c>
      <c r="Q53" s="55">
        <f>0+-9</f>
        <v>-9</v>
      </c>
      <c r="R53" s="55">
        <v>-108</v>
      </c>
      <c r="S53" s="55">
        <v>-108</v>
      </c>
      <c r="T53" s="56"/>
      <c r="U53" s="56"/>
      <c r="V53" s="55"/>
      <c r="W53" s="55"/>
      <c r="X53" s="56">
        <v>-123</v>
      </c>
      <c r="Y53" s="56"/>
      <c r="Z53" s="56"/>
      <c r="AA53" s="56"/>
      <c r="AB53" s="56"/>
      <c r="AC53" s="56"/>
      <c r="AD53" s="56"/>
      <c r="AE53" s="57"/>
      <c r="AF53" s="57">
        <v>-108</v>
      </c>
      <c r="AG53" s="57">
        <v>-9</v>
      </c>
      <c r="AH53" s="57"/>
      <c r="AI53" s="55"/>
      <c r="AJ53" s="55">
        <v>-108</v>
      </c>
      <c r="AK53" s="55">
        <v>-9</v>
      </c>
      <c r="AL53" s="55"/>
      <c r="AM53" s="55">
        <v>-108</v>
      </c>
      <c r="AN53" s="55">
        <v>-108</v>
      </c>
      <c r="AO53" s="58">
        <v>22.32</v>
      </c>
      <c r="AP53" s="58" t="s">
        <v>23</v>
      </c>
      <c r="AQ53" s="58" t="s">
        <v>23</v>
      </c>
      <c r="AR53" s="58" t="s">
        <v>23</v>
      </c>
      <c r="AS53" s="39"/>
    </row>
    <row r="54" spans="1:45" ht="12.75">
      <c r="A54" s="59" t="s">
        <v>23</v>
      </c>
      <c r="B54" s="60" t="s">
        <v>61</v>
      </c>
      <c r="C54" s="61" t="s">
        <v>23</v>
      </c>
      <c r="D54" s="62"/>
      <c r="E54" s="62"/>
      <c r="F54" s="62"/>
      <c r="G54" s="62">
        <v>-123</v>
      </c>
      <c r="H54" s="62"/>
      <c r="I54" s="62"/>
      <c r="J54" s="62"/>
      <c r="K54" s="63"/>
      <c r="L54" s="62">
        <v>-123</v>
      </c>
      <c r="M54" s="62"/>
      <c r="N54" s="62"/>
      <c r="O54" s="64"/>
      <c r="P54" s="65"/>
      <c r="Q54" s="64"/>
      <c r="R54" s="64"/>
      <c r="S54" s="64"/>
      <c r="T54" s="65" t="s">
        <v>61</v>
      </c>
      <c r="U54" s="65"/>
      <c r="V54" s="64">
        <v>-123</v>
      </c>
      <c r="W54" s="64"/>
      <c r="X54" s="65"/>
      <c r="Y54" s="65">
        <v>-123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72">
      <c r="A55" s="50">
        <v>14</v>
      </c>
      <c r="B55" s="51" t="s">
        <v>76</v>
      </c>
      <c r="C55" s="52">
        <v>0.87</v>
      </c>
      <c r="D55" s="53">
        <v>80.38</v>
      </c>
      <c r="E55" s="53"/>
      <c r="F55" s="53" t="s">
        <v>77</v>
      </c>
      <c r="G55" s="53">
        <v>70</v>
      </c>
      <c r="H55" s="53"/>
      <c r="I55" s="53" t="s">
        <v>101</v>
      </c>
      <c r="J55" s="53">
        <v>22.32</v>
      </c>
      <c r="K55" s="54" t="s">
        <v>79</v>
      </c>
      <c r="L55" s="53">
        <v>487</v>
      </c>
      <c r="M55" s="53"/>
      <c r="N55" s="53" t="s">
        <v>102</v>
      </c>
      <c r="O55" s="55">
        <f>0+7</f>
        <v>7</v>
      </c>
      <c r="P55" s="56" t="s">
        <v>60</v>
      </c>
      <c r="Q55" s="55">
        <f>0+155</f>
        <v>155</v>
      </c>
      <c r="R55" s="55">
        <v>70</v>
      </c>
      <c r="S55" s="55">
        <v>487</v>
      </c>
      <c r="T55" s="56"/>
      <c r="U55" s="56"/>
      <c r="V55" s="55"/>
      <c r="W55" s="55"/>
      <c r="X55" s="56">
        <v>735</v>
      </c>
      <c r="Y55" s="56"/>
      <c r="Z55" s="56"/>
      <c r="AA55" s="56"/>
      <c r="AB55" s="56"/>
      <c r="AC55" s="56"/>
      <c r="AD55" s="56"/>
      <c r="AE55" s="57"/>
      <c r="AF55" s="57">
        <v>487</v>
      </c>
      <c r="AG55" s="57">
        <v>155</v>
      </c>
      <c r="AH55" s="57"/>
      <c r="AI55" s="55"/>
      <c r="AJ55" s="55">
        <v>70</v>
      </c>
      <c r="AK55" s="55">
        <v>7</v>
      </c>
      <c r="AL55" s="55"/>
      <c r="AM55" s="55">
        <v>487</v>
      </c>
      <c r="AN55" s="55">
        <v>70</v>
      </c>
      <c r="AO55" s="58">
        <v>22.32</v>
      </c>
      <c r="AP55" s="58">
        <v>6.96</v>
      </c>
      <c r="AQ55" s="58">
        <v>22.32</v>
      </c>
      <c r="AR55" s="58" t="s">
        <v>23</v>
      </c>
      <c r="AS55" s="39"/>
    </row>
    <row r="56" spans="1:45" ht="12.75">
      <c r="A56" s="59" t="s">
        <v>23</v>
      </c>
      <c r="B56" s="60" t="s">
        <v>61</v>
      </c>
      <c r="C56" s="61" t="s">
        <v>23</v>
      </c>
      <c r="D56" s="62"/>
      <c r="E56" s="62"/>
      <c r="F56" s="62"/>
      <c r="G56" s="62">
        <v>82</v>
      </c>
      <c r="H56" s="62"/>
      <c r="I56" s="62"/>
      <c r="J56" s="62"/>
      <c r="K56" s="63"/>
      <c r="L56" s="62">
        <v>735</v>
      </c>
      <c r="M56" s="62"/>
      <c r="N56" s="62"/>
      <c r="O56" s="64"/>
      <c r="P56" s="65"/>
      <c r="Q56" s="64"/>
      <c r="R56" s="64"/>
      <c r="S56" s="64"/>
      <c r="T56" s="65" t="s">
        <v>61</v>
      </c>
      <c r="U56" s="65"/>
      <c r="V56" s="64">
        <v>735</v>
      </c>
      <c r="W56" s="64"/>
      <c r="X56" s="65"/>
      <c r="Y56" s="65">
        <v>82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17.25" customHeight="1">
      <c r="A57" s="101" t="s">
        <v>103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39"/>
    </row>
    <row r="58" spans="1:45" ht="84">
      <c r="A58" s="50">
        <v>15</v>
      </c>
      <c r="B58" s="51" t="s">
        <v>104</v>
      </c>
      <c r="C58" s="52">
        <v>3</v>
      </c>
      <c r="D58" s="53">
        <v>2231.89</v>
      </c>
      <c r="E58" s="53" t="s">
        <v>105</v>
      </c>
      <c r="F58" s="53"/>
      <c r="G58" s="53">
        <v>6696</v>
      </c>
      <c r="H58" s="53" t="s">
        <v>106</v>
      </c>
      <c r="I58" s="53"/>
      <c r="J58" s="53" t="s">
        <v>107</v>
      </c>
      <c r="K58" s="54"/>
      <c r="L58" s="53">
        <v>37831</v>
      </c>
      <c r="M58" s="53" t="s">
        <v>108</v>
      </c>
      <c r="N58" s="53"/>
      <c r="O58" s="55">
        <f aca="true" t="shared" si="0" ref="O58:O64">0+0</f>
        <v>0</v>
      </c>
      <c r="P58" s="56" t="s">
        <v>109</v>
      </c>
      <c r="Q58" s="55">
        <f aca="true" t="shared" si="1" ref="Q58:Q64">0+0</f>
        <v>0</v>
      </c>
      <c r="R58" s="55">
        <v>6696</v>
      </c>
      <c r="S58" s="55">
        <v>37831</v>
      </c>
      <c r="T58" s="56"/>
      <c r="U58" s="56"/>
      <c r="V58" s="55"/>
      <c r="W58" s="55"/>
      <c r="X58" s="56">
        <v>37831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37831</v>
      </c>
      <c r="AI58" s="55"/>
      <c r="AJ58" s="55"/>
      <c r="AK58" s="55"/>
      <c r="AL58" s="55">
        <v>6696</v>
      </c>
      <c r="AM58" s="55">
        <v>37831</v>
      </c>
      <c r="AN58" s="55">
        <v>6696</v>
      </c>
      <c r="AO58" s="58" t="s">
        <v>23</v>
      </c>
      <c r="AP58" s="58" t="s">
        <v>23</v>
      </c>
      <c r="AQ58" s="58" t="s">
        <v>23</v>
      </c>
      <c r="AR58" s="58">
        <v>5.65</v>
      </c>
      <c r="AS58" s="39"/>
    </row>
    <row r="59" spans="1:45" ht="84">
      <c r="A59" s="50">
        <v>16</v>
      </c>
      <c r="B59" s="51" t="s">
        <v>110</v>
      </c>
      <c r="C59" s="52">
        <v>3</v>
      </c>
      <c r="D59" s="53">
        <v>937.45</v>
      </c>
      <c r="E59" s="53" t="s">
        <v>111</v>
      </c>
      <c r="F59" s="53"/>
      <c r="G59" s="53">
        <v>2812</v>
      </c>
      <c r="H59" s="53" t="s">
        <v>112</v>
      </c>
      <c r="I59" s="53"/>
      <c r="J59" s="53" t="s">
        <v>107</v>
      </c>
      <c r="K59" s="54"/>
      <c r="L59" s="53">
        <v>15890</v>
      </c>
      <c r="M59" s="53" t="s">
        <v>113</v>
      </c>
      <c r="N59" s="53"/>
      <c r="O59" s="55">
        <f t="shared" si="0"/>
        <v>0</v>
      </c>
      <c r="P59" s="56" t="s">
        <v>109</v>
      </c>
      <c r="Q59" s="55">
        <f t="shared" si="1"/>
        <v>0</v>
      </c>
      <c r="R59" s="55">
        <v>2812</v>
      </c>
      <c r="S59" s="55">
        <v>15890</v>
      </c>
      <c r="T59" s="56"/>
      <c r="U59" s="56"/>
      <c r="V59" s="55"/>
      <c r="W59" s="55"/>
      <c r="X59" s="56">
        <v>15890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15890</v>
      </c>
      <c r="AI59" s="55"/>
      <c r="AJ59" s="55"/>
      <c r="AK59" s="55"/>
      <c r="AL59" s="55">
        <v>2812</v>
      </c>
      <c r="AM59" s="55">
        <v>15890</v>
      </c>
      <c r="AN59" s="55">
        <v>2812</v>
      </c>
      <c r="AO59" s="58" t="s">
        <v>23</v>
      </c>
      <c r="AP59" s="58" t="s">
        <v>23</v>
      </c>
      <c r="AQ59" s="58" t="s">
        <v>23</v>
      </c>
      <c r="AR59" s="58">
        <v>5.65</v>
      </c>
      <c r="AS59" s="39"/>
    </row>
    <row r="60" spans="1:45" ht="84">
      <c r="A60" s="50">
        <v>17</v>
      </c>
      <c r="B60" s="51" t="s">
        <v>114</v>
      </c>
      <c r="C60" s="52">
        <v>3</v>
      </c>
      <c r="D60" s="53">
        <v>1844.91</v>
      </c>
      <c r="E60" s="53" t="s">
        <v>115</v>
      </c>
      <c r="F60" s="53"/>
      <c r="G60" s="53">
        <v>5535</v>
      </c>
      <c r="H60" s="53" t="s">
        <v>116</v>
      </c>
      <c r="I60" s="53"/>
      <c r="J60" s="53" t="s">
        <v>107</v>
      </c>
      <c r="K60" s="54"/>
      <c r="L60" s="53">
        <v>31271</v>
      </c>
      <c r="M60" s="53" t="s">
        <v>117</v>
      </c>
      <c r="N60" s="53"/>
      <c r="O60" s="55">
        <f t="shared" si="0"/>
        <v>0</v>
      </c>
      <c r="P60" s="56" t="s">
        <v>109</v>
      </c>
      <c r="Q60" s="55">
        <f t="shared" si="1"/>
        <v>0</v>
      </c>
      <c r="R60" s="55">
        <v>5535</v>
      </c>
      <c r="S60" s="55">
        <v>31271</v>
      </c>
      <c r="T60" s="56"/>
      <c r="U60" s="56"/>
      <c r="V60" s="55"/>
      <c r="W60" s="55"/>
      <c r="X60" s="56">
        <v>31271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31271</v>
      </c>
      <c r="AI60" s="55"/>
      <c r="AJ60" s="55"/>
      <c r="AK60" s="55"/>
      <c r="AL60" s="55">
        <v>5535</v>
      </c>
      <c r="AM60" s="55">
        <v>31271</v>
      </c>
      <c r="AN60" s="55">
        <v>5535</v>
      </c>
      <c r="AO60" s="58" t="s">
        <v>23</v>
      </c>
      <c r="AP60" s="58" t="s">
        <v>23</v>
      </c>
      <c r="AQ60" s="58" t="s">
        <v>23</v>
      </c>
      <c r="AR60" s="58">
        <v>5.65</v>
      </c>
      <c r="AS60" s="39"/>
    </row>
    <row r="61" spans="1:45" ht="84">
      <c r="A61" s="50">
        <v>18</v>
      </c>
      <c r="B61" s="51" t="s">
        <v>118</v>
      </c>
      <c r="C61" s="52">
        <v>3</v>
      </c>
      <c r="D61" s="53">
        <v>881.21</v>
      </c>
      <c r="E61" s="53" t="s">
        <v>119</v>
      </c>
      <c r="F61" s="53"/>
      <c r="G61" s="53">
        <v>2644</v>
      </c>
      <c r="H61" s="53" t="s">
        <v>120</v>
      </c>
      <c r="I61" s="53"/>
      <c r="J61" s="53" t="s">
        <v>107</v>
      </c>
      <c r="K61" s="54"/>
      <c r="L61" s="53">
        <v>14936</v>
      </c>
      <c r="M61" s="53" t="s">
        <v>121</v>
      </c>
      <c r="N61" s="53"/>
      <c r="O61" s="55">
        <f t="shared" si="0"/>
        <v>0</v>
      </c>
      <c r="P61" s="56" t="s">
        <v>109</v>
      </c>
      <c r="Q61" s="55">
        <f t="shared" si="1"/>
        <v>0</v>
      </c>
      <c r="R61" s="55">
        <v>2644</v>
      </c>
      <c r="S61" s="55">
        <v>14936</v>
      </c>
      <c r="T61" s="56"/>
      <c r="U61" s="56"/>
      <c r="V61" s="55"/>
      <c r="W61" s="55"/>
      <c r="X61" s="56">
        <v>14936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14936</v>
      </c>
      <c r="AI61" s="55"/>
      <c r="AJ61" s="55"/>
      <c r="AK61" s="55"/>
      <c r="AL61" s="55">
        <v>2644</v>
      </c>
      <c r="AM61" s="55">
        <v>14936</v>
      </c>
      <c r="AN61" s="55">
        <v>2644</v>
      </c>
      <c r="AO61" s="58" t="s">
        <v>23</v>
      </c>
      <c r="AP61" s="58" t="s">
        <v>23</v>
      </c>
      <c r="AQ61" s="58" t="s">
        <v>23</v>
      </c>
      <c r="AR61" s="58">
        <v>5.65</v>
      </c>
      <c r="AS61" s="39"/>
    </row>
    <row r="62" spans="1:45" ht="84">
      <c r="A62" s="50">
        <v>19</v>
      </c>
      <c r="B62" s="51" t="s">
        <v>122</v>
      </c>
      <c r="C62" s="52">
        <v>3</v>
      </c>
      <c r="D62" s="53">
        <v>194.99</v>
      </c>
      <c r="E62" s="53" t="s">
        <v>123</v>
      </c>
      <c r="F62" s="53"/>
      <c r="G62" s="53">
        <v>585</v>
      </c>
      <c r="H62" s="53" t="s">
        <v>124</v>
      </c>
      <c r="I62" s="53"/>
      <c r="J62" s="53" t="s">
        <v>107</v>
      </c>
      <c r="K62" s="54"/>
      <c r="L62" s="53">
        <v>3305</v>
      </c>
      <c r="M62" s="53" t="s">
        <v>125</v>
      </c>
      <c r="N62" s="53"/>
      <c r="O62" s="55">
        <f t="shared" si="0"/>
        <v>0</v>
      </c>
      <c r="P62" s="56" t="s">
        <v>109</v>
      </c>
      <c r="Q62" s="55">
        <f t="shared" si="1"/>
        <v>0</v>
      </c>
      <c r="R62" s="55">
        <v>585</v>
      </c>
      <c r="S62" s="55">
        <v>3305</v>
      </c>
      <c r="T62" s="56"/>
      <c r="U62" s="56"/>
      <c r="V62" s="55"/>
      <c r="W62" s="55"/>
      <c r="X62" s="56">
        <v>3305</v>
      </c>
      <c r="Y62" s="56"/>
      <c r="Z62" s="56"/>
      <c r="AA62" s="56"/>
      <c r="AB62" s="56"/>
      <c r="AC62" s="56"/>
      <c r="AD62" s="56"/>
      <c r="AE62" s="57"/>
      <c r="AF62" s="57"/>
      <c r="AG62" s="57"/>
      <c r="AH62" s="57">
        <v>3305</v>
      </c>
      <c r="AI62" s="55"/>
      <c r="AJ62" s="55"/>
      <c r="AK62" s="55"/>
      <c r="AL62" s="55">
        <v>585</v>
      </c>
      <c r="AM62" s="55">
        <v>3305</v>
      </c>
      <c r="AN62" s="55">
        <v>585</v>
      </c>
      <c r="AO62" s="58" t="s">
        <v>23</v>
      </c>
      <c r="AP62" s="58" t="s">
        <v>23</v>
      </c>
      <c r="AQ62" s="58" t="s">
        <v>23</v>
      </c>
      <c r="AR62" s="58">
        <v>5.65</v>
      </c>
      <c r="AS62" s="39"/>
    </row>
    <row r="63" spans="1:45" ht="96">
      <c r="A63" s="50">
        <v>20</v>
      </c>
      <c r="B63" s="51" t="s">
        <v>126</v>
      </c>
      <c r="C63" s="52">
        <v>3</v>
      </c>
      <c r="D63" s="53">
        <v>2287.39</v>
      </c>
      <c r="E63" s="53" t="s">
        <v>127</v>
      </c>
      <c r="F63" s="53"/>
      <c r="G63" s="53">
        <v>6862</v>
      </c>
      <c r="H63" s="53" t="s">
        <v>128</v>
      </c>
      <c r="I63" s="53"/>
      <c r="J63" s="53" t="s">
        <v>107</v>
      </c>
      <c r="K63" s="54"/>
      <c r="L63" s="53">
        <v>38771</v>
      </c>
      <c r="M63" s="53" t="s">
        <v>129</v>
      </c>
      <c r="N63" s="53"/>
      <c r="O63" s="55">
        <f t="shared" si="0"/>
        <v>0</v>
      </c>
      <c r="P63" s="56" t="s">
        <v>109</v>
      </c>
      <c r="Q63" s="55">
        <f t="shared" si="1"/>
        <v>0</v>
      </c>
      <c r="R63" s="55">
        <v>6862</v>
      </c>
      <c r="S63" s="55">
        <v>38771</v>
      </c>
      <c r="T63" s="56"/>
      <c r="U63" s="56"/>
      <c r="V63" s="55"/>
      <c r="W63" s="55"/>
      <c r="X63" s="56">
        <v>38771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38771</v>
      </c>
      <c r="AI63" s="55"/>
      <c r="AJ63" s="55"/>
      <c r="AK63" s="55"/>
      <c r="AL63" s="55">
        <v>6862</v>
      </c>
      <c r="AM63" s="55">
        <v>38771</v>
      </c>
      <c r="AN63" s="55">
        <v>6862</v>
      </c>
      <c r="AO63" s="58" t="s">
        <v>23</v>
      </c>
      <c r="AP63" s="58" t="s">
        <v>23</v>
      </c>
      <c r="AQ63" s="58" t="s">
        <v>23</v>
      </c>
      <c r="AR63" s="58">
        <v>5.65</v>
      </c>
      <c r="AS63" s="39"/>
    </row>
    <row r="64" spans="1:45" ht="84">
      <c r="A64" s="50">
        <v>21</v>
      </c>
      <c r="B64" s="51" t="s">
        <v>130</v>
      </c>
      <c r="C64" s="52">
        <v>3</v>
      </c>
      <c r="D64" s="53">
        <v>1552.42</v>
      </c>
      <c r="E64" s="53" t="s">
        <v>131</v>
      </c>
      <c r="F64" s="53"/>
      <c r="G64" s="53">
        <v>4657</v>
      </c>
      <c r="H64" s="53" t="s">
        <v>132</v>
      </c>
      <c r="I64" s="53"/>
      <c r="J64" s="53" t="s">
        <v>107</v>
      </c>
      <c r="K64" s="54"/>
      <c r="L64" s="53">
        <v>26314</v>
      </c>
      <c r="M64" s="53" t="s">
        <v>133</v>
      </c>
      <c r="N64" s="53"/>
      <c r="O64" s="55">
        <f t="shared" si="0"/>
        <v>0</v>
      </c>
      <c r="P64" s="56" t="s">
        <v>109</v>
      </c>
      <c r="Q64" s="55">
        <f t="shared" si="1"/>
        <v>0</v>
      </c>
      <c r="R64" s="55">
        <v>4657</v>
      </c>
      <c r="S64" s="55">
        <v>26314</v>
      </c>
      <c r="T64" s="56"/>
      <c r="U64" s="56"/>
      <c r="V64" s="55"/>
      <c r="W64" s="55"/>
      <c r="X64" s="56">
        <v>26314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26314</v>
      </c>
      <c r="AI64" s="55"/>
      <c r="AJ64" s="55"/>
      <c r="AK64" s="55"/>
      <c r="AL64" s="55">
        <v>4657</v>
      </c>
      <c r="AM64" s="55">
        <v>26314</v>
      </c>
      <c r="AN64" s="55">
        <v>4657</v>
      </c>
      <c r="AO64" s="58" t="s">
        <v>23</v>
      </c>
      <c r="AP64" s="58" t="s">
        <v>23</v>
      </c>
      <c r="AQ64" s="58" t="s">
        <v>23</v>
      </c>
      <c r="AR64" s="58">
        <v>5.65</v>
      </c>
      <c r="AS64" s="39"/>
    </row>
    <row r="65" spans="1:45" ht="21" customHeight="1">
      <c r="A65" s="103" t="s">
        <v>134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39"/>
    </row>
    <row r="66" spans="1:45" ht="96">
      <c r="A66" s="50">
        <v>22</v>
      </c>
      <c r="B66" s="51" t="s">
        <v>135</v>
      </c>
      <c r="C66" s="52">
        <v>1</v>
      </c>
      <c r="D66" s="53">
        <v>53.13</v>
      </c>
      <c r="E66" s="53">
        <v>12.75</v>
      </c>
      <c r="F66" s="53" t="s">
        <v>96</v>
      </c>
      <c r="G66" s="53">
        <v>53</v>
      </c>
      <c r="H66" s="53">
        <v>13</v>
      </c>
      <c r="I66" s="53" t="s">
        <v>136</v>
      </c>
      <c r="J66" s="53" t="s">
        <v>137</v>
      </c>
      <c r="K66" s="54" t="s">
        <v>138</v>
      </c>
      <c r="L66" s="53">
        <v>585</v>
      </c>
      <c r="M66" s="53">
        <v>285</v>
      </c>
      <c r="N66" s="53" t="s">
        <v>139</v>
      </c>
      <c r="O66" s="55">
        <f>13+3</f>
        <v>16</v>
      </c>
      <c r="P66" s="56" t="s">
        <v>60</v>
      </c>
      <c r="Q66" s="55">
        <f>285+74</f>
        <v>359</v>
      </c>
      <c r="R66" s="55">
        <v>53</v>
      </c>
      <c r="S66" s="55">
        <v>585</v>
      </c>
      <c r="T66" s="56"/>
      <c r="U66" s="56"/>
      <c r="V66" s="55"/>
      <c r="W66" s="55"/>
      <c r="X66" s="56">
        <v>1159</v>
      </c>
      <c r="Y66" s="56"/>
      <c r="Z66" s="56"/>
      <c r="AA66" s="56"/>
      <c r="AB66" s="56"/>
      <c r="AC66" s="56"/>
      <c r="AD66" s="56"/>
      <c r="AE66" s="57">
        <v>285</v>
      </c>
      <c r="AF66" s="57">
        <v>300</v>
      </c>
      <c r="AG66" s="57">
        <v>74</v>
      </c>
      <c r="AH66" s="57"/>
      <c r="AI66" s="55">
        <v>13</v>
      </c>
      <c r="AJ66" s="55">
        <v>40</v>
      </c>
      <c r="AK66" s="55">
        <v>3</v>
      </c>
      <c r="AL66" s="55"/>
      <c r="AM66" s="55">
        <v>585</v>
      </c>
      <c r="AN66" s="55">
        <v>53</v>
      </c>
      <c r="AO66" s="58">
        <v>22.32</v>
      </c>
      <c r="AP66" s="58">
        <v>7.441</v>
      </c>
      <c r="AQ66" s="58">
        <v>22.329</v>
      </c>
      <c r="AR66" s="58">
        <v>5.91</v>
      </c>
      <c r="AS66" s="39"/>
    </row>
    <row r="67" spans="1:45" ht="12.75">
      <c r="A67" s="59" t="s">
        <v>23</v>
      </c>
      <c r="B67" s="60" t="s">
        <v>61</v>
      </c>
      <c r="C67" s="61" t="s">
        <v>23</v>
      </c>
      <c r="D67" s="62"/>
      <c r="E67" s="62"/>
      <c r="F67" s="62"/>
      <c r="G67" s="62">
        <v>78</v>
      </c>
      <c r="H67" s="62"/>
      <c r="I67" s="62"/>
      <c r="J67" s="62"/>
      <c r="K67" s="63"/>
      <c r="L67" s="62">
        <v>1159</v>
      </c>
      <c r="M67" s="62"/>
      <c r="N67" s="62"/>
      <c r="O67" s="64"/>
      <c r="P67" s="65"/>
      <c r="Q67" s="64"/>
      <c r="R67" s="64"/>
      <c r="S67" s="64"/>
      <c r="T67" s="65" t="s">
        <v>61</v>
      </c>
      <c r="U67" s="65"/>
      <c r="V67" s="64">
        <v>1159</v>
      </c>
      <c r="W67" s="64"/>
      <c r="X67" s="65"/>
      <c r="Y67" s="65">
        <v>78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72">
      <c r="A68" s="50">
        <v>23</v>
      </c>
      <c r="B68" s="51" t="s">
        <v>71</v>
      </c>
      <c r="C68" s="52">
        <v>-0.29</v>
      </c>
      <c r="D68" s="53">
        <v>124.21</v>
      </c>
      <c r="E68" s="53"/>
      <c r="F68" s="53" t="s">
        <v>72</v>
      </c>
      <c r="G68" s="53">
        <v>-36</v>
      </c>
      <c r="H68" s="53"/>
      <c r="I68" s="53" t="s">
        <v>140</v>
      </c>
      <c r="J68" s="53">
        <v>22.32</v>
      </c>
      <c r="K68" s="54" t="s">
        <v>74</v>
      </c>
      <c r="L68" s="53">
        <v>-263</v>
      </c>
      <c r="M68" s="53"/>
      <c r="N68" s="53" t="s">
        <v>141</v>
      </c>
      <c r="O68" s="55">
        <f>0+-3</f>
        <v>-3</v>
      </c>
      <c r="P68" s="56" t="s">
        <v>60</v>
      </c>
      <c r="Q68" s="55">
        <f>0+-70</f>
        <v>-70</v>
      </c>
      <c r="R68" s="55">
        <v>-36</v>
      </c>
      <c r="S68" s="55">
        <v>-263</v>
      </c>
      <c r="T68" s="56"/>
      <c r="U68" s="56"/>
      <c r="V68" s="55"/>
      <c r="W68" s="55"/>
      <c r="X68" s="56">
        <v>-376</v>
      </c>
      <c r="Y68" s="56"/>
      <c r="Z68" s="56"/>
      <c r="AA68" s="56"/>
      <c r="AB68" s="56"/>
      <c r="AC68" s="56"/>
      <c r="AD68" s="56"/>
      <c r="AE68" s="57"/>
      <c r="AF68" s="57">
        <v>-263</v>
      </c>
      <c r="AG68" s="57">
        <v>-70</v>
      </c>
      <c r="AH68" s="57"/>
      <c r="AI68" s="55"/>
      <c r="AJ68" s="55">
        <v>-36</v>
      </c>
      <c r="AK68" s="55">
        <v>-3</v>
      </c>
      <c r="AL68" s="55"/>
      <c r="AM68" s="55">
        <v>-263</v>
      </c>
      <c r="AN68" s="55">
        <v>-36</v>
      </c>
      <c r="AO68" s="58">
        <v>22.32</v>
      </c>
      <c r="AP68" s="58">
        <v>7.3</v>
      </c>
      <c r="AQ68" s="58">
        <v>22.32</v>
      </c>
      <c r="AR68" s="58" t="s">
        <v>23</v>
      </c>
      <c r="AS68" s="39"/>
    </row>
    <row r="69" spans="1:45" ht="12.75">
      <c r="A69" s="59" t="s">
        <v>23</v>
      </c>
      <c r="B69" s="60" t="s">
        <v>61</v>
      </c>
      <c r="C69" s="61" t="s">
        <v>23</v>
      </c>
      <c r="D69" s="62"/>
      <c r="E69" s="62"/>
      <c r="F69" s="62"/>
      <c r="G69" s="62">
        <v>-41</v>
      </c>
      <c r="H69" s="62"/>
      <c r="I69" s="62"/>
      <c r="J69" s="62"/>
      <c r="K69" s="63"/>
      <c r="L69" s="62">
        <v>-376</v>
      </c>
      <c r="M69" s="62"/>
      <c r="N69" s="62"/>
      <c r="O69" s="64"/>
      <c r="P69" s="65"/>
      <c r="Q69" s="64"/>
      <c r="R69" s="64"/>
      <c r="S69" s="64"/>
      <c r="T69" s="65" t="s">
        <v>61</v>
      </c>
      <c r="U69" s="65"/>
      <c r="V69" s="64">
        <v>-376</v>
      </c>
      <c r="W69" s="64"/>
      <c r="X69" s="65"/>
      <c r="Y69" s="65">
        <v>-41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72">
      <c r="A70" s="50">
        <v>24</v>
      </c>
      <c r="B70" s="51" t="s">
        <v>76</v>
      </c>
      <c r="C70" s="52">
        <v>0.29</v>
      </c>
      <c r="D70" s="53">
        <v>80.38</v>
      </c>
      <c r="E70" s="53"/>
      <c r="F70" s="53" t="s">
        <v>77</v>
      </c>
      <c r="G70" s="53">
        <v>23</v>
      </c>
      <c r="H70" s="53"/>
      <c r="I70" s="53" t="s">
        <v>142</v>
      </c>
      <c r="J70" s="53">
        <v>22.32</v>
      </c>
      <c r="K70" s="54" t="s">
        <v>79</v>
      </c>
      <c r="L70" s="53">
        <v>162</v>
      </c>
      <c r="M70" s="53"/>
      <c r="N70" s="53" t="s">
        <v>143</v>
      </c>
      <c r="O70" s="55">
        <f>0+2</f>
        <v>2</v>
      </c>
      <c r="P70" s="56" t="s">
        <v>60</v>
      </c>
      <c r="Q70" s="55">
        <f>0+52</f>
        <v>52</v>
      </c>
      <c r="R70" s="55">
        <v>23</v>
      </c>
      <c r="S70" s="55">
        <v>162</v>
      </c>
      <c r="T70" s="56"/>
      <c r="U70" s="56"/>
      <c r="V70" s="55"/>
      <c r="W70" s="55"/>
      <c r="X70" s="56">
        <v>245</v>
      </c>
      <c r="Y70" s="56"/>
      <c r="Z70" s="56"/>
      <c r="AA70" s="56"/>
      <c r="AB70" s="56"/>
      <c r="AC70" s="56"/>
      <c r="AD70" s="56"/>
      <c r="AE70" s="57"/>
      <c r="AF70" s="57">
        <v>162</v>
      </c>
      <c r="AG70" s="57">
        <v>52</v>
      </c>
      <c r="AH70" s="57"/>
      <c r="AI70" s="55"/>
      <c r="AJ70" s="55">
        <v>23</v>
      </c>
      <c r="AK70" s="55">
        <v>2</v>
      </c>
      <c r="AL70" s="55"/>
      <c r="AM70" s="55">
        <v>162</v>
      </c>
      <c r="AN70" s="55">
        <v>23</v>
      </c>
      <c r="AO70" s="58">
        <v>22.32</v>
      </c>
      <c r="AP70" s="58">
        <v>6.96</v>
      </c>
      <c r="AQ70" s="58">
        <v>22.32</v>
      </c>
      <c r="AR70" s="58" t="s">
        <v>23</v>
      </c>
      <c r="AS70" s="39"/>
    </row>
    <row r="71" spans="1:45" ht="12.75">
      <c r="A71" s="59" t="s">
        <v>23</v>
      </c>
      <c r="B71" s="60" t="s">
        <v>61</v>
      </c>
      <c r="C71" s="61" t="s">
        <v>23</v>
      </c>
      <c r="D71" s="62"/>
      <c r="E71" s="62"/>
      <c r="F71" s="62"/>
      <c r="G71" s="62">
        <v>26</v>
      </c>
      <c r="H71" s="62"/>
      <c r="I71" s="62"/>
      <c r="J71" s="62"/>
      <c r="K71" s="63"/>
      <c r="L71" s="62">
        <v>245</v>
      </c>
      <c r="M71" s="62"/>
      <c r="N71" s="62"/>
      <c r="O71" s="64"/>
      <c r="P71" s="65"/>
      <c r="Q71" s="64"/>
      <c r="R71" s="64"/>
      <c r="S71" s="64"/>
      <c r="T71" s="65" t="s">
        <v>61</v>
      </c>
      <c r="U71" s="65"/>
      <c r="V71" s="64">
        <v>245</v>
      </c>
      <c r="W71" s="64"/>
      <c r="X71" s="65"/>
      <c r="Y71" s="65">
        <v>26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108">
      <c r="A72" s="50">
        <v>25</v>
      </c>
      <c r="B72" s="51" t="s">
        <v>144</v>
      </c>
      <c r="C72" s="52">
        <v>0.1</v>
      </c>
      <c r="D72" s="53">
        <v>12053.63</v>
      </c>
      <c r="E72" s="53" t="s">
        <v>145</v>
      </c>
      <c r="F72" s="53" t="s">
        <v>146</v>
      </c>
      <c r="G72" s="53">
        <v>1205</v>
      </c>
      <c r="H72" s="53" t="s">
        <v>147</v>
      </c>
      <c r="I72" s="53" t="s">
        <v>148</v>
      </c>
      <c r="J72" s="53" t="s">
        <v>149</v>
      </c>
      <c r="K72" s="54" t="s">
        <v>150</v>
      </c>
      <c r="L72" s="53">
        <v>4823</v>
      </c>
      <c r="M72" s="53" t="s">
        <v>151</v>
      </c>
      <c r="N72" s="53" t="s">
        <v>152</v>
      </c>
      <c r="O72" s="55">
        <f>52+31</f>
        <v>83</v>
      </c>
      <c r="P72" s="56" t="s">
        <v>60</v>
      </c>
      <c r="Q72" s="55">
        <f>1088+663</f>
        <v>1751</v>
      </c>
      <c r="R72" s="55">
        <v>1205</v>
      </c>
      <c r="S72" s="55">
        <v>4823</v>
      </c>
      <c r="T72" s="56"/>
      <c r="U72" s="56"/>
      <c r="V72" s="55"/>
      <c r="W72" s="55"/>
      <c r="X72" s="56">
        <v>7713</v>
      </c>
      <c r="Y72" s="56"/>
      <c r="Z72" s="56"/>
      <c r="AA72" s="56"/>
      <c r="AB72" s="56"/>
      <c r="AC72" s="56"/>
      <c r="AD72" s="56"/>
      <c r="AE72" s="57">
        <v>1088</v>
      </c>
      <c r="AF72" s="57">
        <v>1775</v>
      </c>
      <c r="AG72" s="57">
        <v>663</v>
      </c>
      <c r="AH72" s="57">
        <v>1960</v>
      </c>
      <c r="AI72" s="55">
        <v>52</v>
      </c>
      <c r="AJ72" s="55">
        <v>310</v>
      </c>
      <c r="AK72" s="55">
        <v>31</v>
      </c>
      <c r="AL72" s="55">
        <v>843</v>
      </c>
      <c r="AM72" s="55">
        <v>4823</v>
      </c>
      <c r="AN72" s="55">
        <v>1205</v>
      </c>
      <c r="AO72" s="58">
        <v>21.09</v>
      </c>
      <c r="AP72" s="58">
        <v>5.719</v>
      </c>
      <c r="AQ72" s="58">
        <v>21.104</v>
      </c>
      <c r="AR72" s="58">
        <v>2.323</v>
      </c>
      <c r="AS72" s="39"/>
    </row>
    <row r="73" spans="1:45" ht="12.75">
      <c r="A73" s="59" t="s">
        <v>23</v>
      </c>
      <c r="B73" s="60" t="s">
        <v>61</v>
      </c>
      <c r="C73" s="61" t="s">
        <v>23</v>
      </c>
      <c r="D73" s="62"/>
      <c r="E73" s="62"/>
      <c r="F73" s="62"/>
      <c r="G73" s="62">
        <v>1342</v>
      </c>
      <c r="H73" s="62"/>
      <c r="I73" s="62"/>
      <c r="J73" s="62"/>
      <c r="K73" s="63"/>
      <c r="L73" s="62">
        <v>7713</v>
      </c>
      <c r="M73" s="62"/>
      <c r="N73" s="62"/>
      <c r="O73" s="64"/>
      <c r="P73" s="65"/>
      <c r="Q73" s="64"/>
      <c r="R73" s="64"/>
      <c r="S73" s="64"/>
      <c r="T73" s="65" t="s">
        <v>61</v>
      </c>
      <c r="U73" s="65"/>
      <c r="V73" s="64">
        <v>7713</v>
      </c>
      <c r="W73" s="64"/>
      <c r="X73" s="65"/>
      <c r="Y73" s="65">
        <v>1342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84">
      <c r="A74" s="50">
        <v>26</v>
      </c>
      <c r="B74" s="51" t="s">
        <v>153</v>
      </c>
      <c r="C74" s="52">
        <v>-2.9</v>
      </c>
      <c r="D74" s="53">
        <v>191.99</v>
      </c>
      <c r="E74" s="53" t="s">
        <v>154</v>
      </c>
      <c r="F74" s="53"/>
      <c r="G74" s="53">
        <v>-557</v>
      </c>
      <c r="H74" s="53" t="s">
        <v>155</v>
      </c>
      <c r="I74" s="53"/>
      <c r="J74" s="53" t="s">
        <v>149</v>
      </c>
      <c r="K74" s="54" t="s">
        <v>150</v>
      </c>
      <c r="L74" s="53">
        <v>-1293</v>
      </c>
      <c r="M74" s="53" t="s">
        <v>156</v>
      </c>
      <c r="N74" s="53"/>
      <c r="O74" s="55">
        <f>0+0</f>
        <v>0</v>
      </c>
      <c r="P74" s="56" t="s">
        <v>109</v>
      </c>
      <c r="Q74" s="55">
        <f>0+0</f>
        <v>0</v>
      </c>
      <c r="R74" s="55">
        <v>-557</v>
      </c>
      <c r="S74" s="55">
        <v>-1293</v>
      </c>
      <c r="T74" s="56"/>
      <c r="U74" s="56"/>
      <c r="V74" s="55"/>
      <c r="W74" s="55"/>
      <c r="X74" s="56">
        <v>-1293</v>
      </c>
      <c r="Y74" s="56"/>
      <c r="Z74" s="56"/>
      <c r="AA74" s="56"/>
      <c r="AB74" s="56"/>
      <c r="AC74" s="56"/>
      <c r="AD74" s="56"/>
      <c r="AE74" s="57"/>
      <c r="AF74" s="57"/>
      <c r="AG74" s="57"/>
      <c r="AH74" s="57">
        <v>-1293</v>
      </c>
      <c r="AI74" s="55"/>
      <c r="AJ74" s="55"/>
      <c r="AK74" s="55"/>
      <c r="AL74" s="55">
        <v>-557</v>
      </c>
      <c r="AM74" s="55">
        <v>-1293</v>
      </c>
      <c r="AN74" s="55">
        <v>-557</v>
      </c>
      <c r="AO74" s="58">
        <v>21.09</v>
      </c>
      <c r="AP74" s="58">
        <v>5.719</v>
      </c>
      <c r="AQ74" s="58">
        <v>21.104</v>
      </c>
      <c r="AR74" s="58">
        <v>2.323</v>
      </c>
      <c r="AS74" s="39"/>
    </row>
    <row r="75" spans="1:45" ht="96">
      <c r="A75" s="50">
        <v>27</v>
      </c>
      <c r="B75" s="51" t="s">
        <v>157</v>
      </c>
      <c r="C75" s="52">
        <v>-0.2</v>
      </c>
      <c r="D75" s="53">
        <v>275.8</v>
      </c>
      <c r="E75" s="53" t="s">
        <v>158</v>
      </c>
      <c r="F75" s="53"/>
      <c r="G75" s="53">
        <v>-55</v>
      </c>
      <c r="H75" s="53" t="s">
        <v>159</v>
      </c>
      <c r="I75" s="53"/>
      <c r="J75" s="53" t="s">
        <v>149</v>
      </c>
      <c r="K75" s="54" t="s">
        <v>150</v>
      </c>
      <c r="L75" s="53">
        <v>-128</v>
      </c>
      <c r="M75" s="53" t="s">
        <v>160</v>
      </c>
      <c r="N75" s="53"/>
      <c r="O75" s="55">
        <f>0+0</f>
        <v>0</v>
      </c>
      <c r="P75" s="56" t="s">
        <v>109</v>
      </c>
      <c r="Q75" s="55">
        <f>0+0</f>
        <v>0</v>
      </c>
      <c r="R75" s="55">
        <v>-55</v>
      </c>
      <c r="S75" s="55">
        <v>-128</v>
      </c>
      <c r="T75" s="56"/>
      <c r="U75" s="56"/>
      <c r="V75" s="55"/>
      <c r="W75" s="55"/>
      <c r="X75" s="56">
        <v>-128</v>
      </c>
      <c r="Y75" s="56"/>
      <c r="Z75" s="56"/>
      <c r="AA75" s="56"/>
      <c r="AB75" s="56"/>
      <c r="AC75" s="56"/>
      <c r="AD75" s="56"/>
      <c r="AE75" s="57"/>
      <c r="AF75" s="57"/>
      <c r="AG75" s="57"/>
      <c r="AH75" s="57">
        <v>-128</v>
      </c>
      <c r="AI75" s="55"/>
      <c r="AJ75" s="55"/>
      <c r="AK75" s="55"/>
      <c r="AL75" s="55">
        <v>-55</v>
      </c>
      <c r="AM75" s="55">
        <v>-128</v>
      </c>
      <c r="AN75" s="55">
        <v>-55</v>
      </c>
      <c r="AO75" s="58">
        <v>21.09</v>
      </c>
      <c r="AP75" s="58">
        <v>5.719</v>
      </c>
      <c r="AQ75" s="58">
        <v>21.104</v>
      </c>
      <c r="AR75" s="58">
        <v>2.323</v>
      </c>
      <c r="AS75" s="39"/>
    </row>
    <row r="76" spans="1:45" ht="84">
      <c r="A76" s="50">
        <v>28</v>
      </c>
      <c r="B76" s="51" t="s">
        <v>161</v>
      </c>
      <c r="C76" s="52">
        <v>3</v>
      </c>
      <c r="D76" s="53">
        <v>33.3</v>
      </c>
      <c r="E76" s="53" t="s">
        <v>162</v>
      </c>
      <c r="F76" s="53">
        <v>13.28</v>
      </c>
      <c r="G76" s="53">
        <v>100</v>
      </c>
      <c r="H76" s="53" t="s">
        <v>163</v>
      </c>
      <c r="I76" s="53">
        <v>40</v>
      </c>
      <c r="J76" s="53" t="s">
        <v>164</v>
      </c>
      <c r="K76" s="54" t="s">
        <v>165</v>
      </c>
      <c r="L76" s="53">
        <v>819</v>
      </c>
      <c r="M76" s="53" t="s">
        <v>166</v>
      </c>
      <c r="N76" s="53">
        <v>232</v>
      </c>
      <c r="O76" s="55">
        <f>19+0</f>
        <v>19</v>
      </c>
      <c r="P76" s="56" t="s">
        <v>60</v>
      </c>
      <c r="Q76" s="55">
        <f>401+0</f>
        <v>401</v>
      </c>
      <c r="R76" s="55">
        <v>100</v>
      </c>
      <c r="S76" s="55">
        <v>819</v>
      </c>
      <c r="T76" s="56"/>
      <c r="U76" s="56"/>
      <c r="V76" s="55"/>
      <c r="W76" s="55"/>
      <c r="X76" s="56">
        <v>1473</v>
      </c>
      <c r="Y76" s="56"/>
      <c r="Z76" s="56"/>
      <c r="AA76" s="56"/>
      <c r="AB76" s="56"/>
      <c r="AC76" s="56"/>
      <c r="AD76" s="56"/>
      <c r="AE76" s="57">
        <v>401</v>
      </c>
      <c r="AF76" s="57">
        <v>232</v>
      </c>
      <c r="AG76" s="57"/>
      <c r="AH76" s="57">
        <v>186</v>
      </c>
      <c r="AI76" s="55">
        <v>19</v>
      </c>
      <c r="AJ76" s="55">
        <v>40</v>
      </c>
      <c r="AK76" s="55"/>
      <c r="AL76" s="55">
        <v>41</v>
      </c>
      <c r="AM76" s="55">
        <v>819</v>
      </c>
      <c r="AN76" s="55">
        <v>100</v>
      </c>
      <c r="AO76" s="58">
        <v>21.09</v>
      </c>
      <c r="AP76" s="58">
        <v>5.834</v>
      </c>
      <c r="AQ76" s="58">
        <v>21.09</v>
      </c>
      <c r="AR76" s="58">
        <v>4.506</v>
      </c>
      <c r="AS76" s="39"/>
    </row>
    <row r="77" spans="1:45" ht="12.75">
      <c r="A77" s="59" t="s">
        <v>23</v>
      </c>
      <c r="B77" s="60" t="s">
        <v>61</v>
      </c>
      <c r="C77" s="61" t="s">
        <v>23</v>
      </c>
      <c r="D77" s="62"/>
      <c r="E77" s="62"/>
      <c r="F77" s="62"/>
      <c r="G77" s="62">
        <v>131</v>
      </c>
      <c r="H77" s="62"/>
      <c r="I77" s="62"/>
      <c r="J77" s="62"/>
      <c r="K77" s="63"/>
      <c r="L77" s="62">
        <v>1473</v>
      </c>
      <c r="M77" s="62"/>
      <c r="N77" s="62"/>
      <c r="O77" s="64"/>
      <c r="P77" s="65"/>
      <c r="Q77" s="64"/>
      <c r="R77" s="64"/>
      <c r="S77" s="64"/>
      <c r="T77" s="65" t="s">
        <v>61</v>
      </c>
      <c r="U77" s="65"/>
      <c r="V77" s="64">
        <v>1473</v>
      </c>
      <c r="W77" s="64"/>
      <c r="X77" s="65"/>
      <c r="Y77" s="65">
        <v>131</v>
      </c>
      <c r="Z77" s="65"/>
      <c r="AA77" s="65"/>
      <c r="AB77" s="65"/>
      <c r="AC77" s="65"/>
      <c r="AD77" s="65"/>
      <c r="AE77" s="66"/>
      <c r="AF77" s="66"/>
      <c r="AG77" s="66"/>
      <c r="AH77" s="66"/>
      <c r="AI77" s="64"/>
      <c r="AJ77" s="64"/>
      <c r="AK77" s="64"/>
      <c r="AL77" s="64"/>
      <c r="AM77" s="64"/>
      <c r="AN77" s="64"/>
      <c r="AO77" s="67" t="s">
        <v>23</v>
      </c>
      <c r="AP77" s="67" t="s">
        <v>23</v>
      </c>
      <c r="AQ77" s="67" t="s">
        <v>23</v>
      </c>
      <c r="AR77" s="67" t="s">
        <v>23</v>
      </c>
      <c r="AS77" s="39"/>
    </row>
    <row r="78" spans="1:45" ht="72">
      <c r="A78" s="50">
        <v>29</v>
      </c>
      <c r="B78" s="51" t="s">
        <v>76</v>
      </c>
      <c r="C78" s="52">
        <v>0.6</v>
      </c>
      <c r="D78" s="53">
        <v>80.38</v>
      </c>
      <c r="E78" s="53"/>
      <c r="F78" s="53" t="s">
        <v>77</v>
      </c>
      <c r="G78" s="53">
        <v>48</v>
      </c>
      <c r="H78" s="53"/>
      <c r="I78" s="53" t="s">
        <v>167</v>
      </c>
      <c r="J78" s="53">
        <v>22.32</v>
      </c>
      <c r="K78" s="54" t="s">
        <v>79</v>
      </c>
      <c r="L78" s="53">
        <v>336</v>
      </c>
      <c r="M78" s="53"/>
      <c r="N78" s="53" t="s">
        <v>168</v>
      </c>
      <c r="O78" s="55">
        <f>0+5</f>
        <v>5</v>
      </c>
      <c r="P78" s="56" t="s">
        <v>60</v>
      </c>
      <c r="Q78" s="55">
        <f>0+107</f>
        <v>107</v>
      </c>
      <c r="R78" s="55">
        <v>48</v>
      </c>
      <c r="S78" s="55">
        <v>336</v>
      </c>
      <c r="T78" s="56"/>
      <c r="U78" s="56"/>
      <c r="V78" s="55"/>
      <c r="W78" s="55"/>
      <c r="X78" s="56">
        <v>511</v>
      </c>
      <c r="Y78" s="56"/>
      <c r="Z78" s="56"/>
      <c r="AA78" s="56"/>
      <c r="AB78" s="56"/>
      <c r="AC78" s="56"/>
      <c r="AD78" s="56"/>
      <c r="AE78" s="57"/>
      <c r="AF78" s="57">
        <v>336</v>
      </c>
      <c r="AG78" s="57">
        <v>107</v>
      </c>
      <c r="AH78" s="57"/>
      <c r="AI78" s="55"/>
      <c r="AJ78" s="55">
        <v>48</v>
      </c>
      <c r="AK78" s="55">
        <v>5</v>
      </c>
      <c r="AL78" s="55"/>
      <c r="AM78" s="55">
        <v>336</v>
      </c>
      <c r="AN78" s="55">
        <v>48</v>
      </c>
      <c r="AO78" s="58">
        <v>22.32</v>
      </c>
      <c r="AP78" s="58">
        <v>6.96</v>
      </c>
      <c r="AQ78" s="58">
        <v>22.32</v>
      </c>
      <c r="AR78" s="58" t="s">
        <v>23</v>
      </c>
      <c r="AS78" s="39"/>
    </row>
    <row r="79" spans="1:45" ht="12.75">
      <c r="A79" s="59" t="s">
        <v>23</v>
      </c>
      <c r="B79" s="60" t="s">
        <v>61</v>
      </c>
      <c r="C79" s="61" t="s">
        <v>23</v>
      </c>
      <c r="D79" s="62"/>
      <c r="E79" s="62"/>
      <c r="F79" s="62"/>
      <c r="G79" s="62">
        <v>57</v>
      </c>
      <c r="H79" s="62"/>
      <c r="I79" s="62"/>
      <c r="J79" s="62"/>
      <c r="K79" s="63"/>
      <c r="L79" s="62">
        <v>511</v>
      </c>
      <c r="M79" s="62"/>
      <c r="N79" s="62"/>
      <c r="O79" s="64"/>
      <c r="P79" s="65"/>
      <c r="Q79" s="64"/>
      <c r="R79" s="64"/>
      <c r="S79" s="64"/>
      <c r="T79" s="65" t="s">
        <v>61</v>
      </c>
      <c r="U79" s="65"/>
      <c r="V79" s="64">
        <v>511</v>
      </c>
      <c r="W79" s="64"/>
      <c r="X79" s="65"/>
      <c r="Y79" s="65">
        <v>57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96">
      <c r="A80" s="50">
        <v>30</v>
      </c>
      <c r="B80" s="51" t="s">
        <v>62</v>
      </c>
      <c r="C80" s="52">
        <v>1</v>
      </c>
      <c r="D80" s="53">
        <v>173.24</v>
      </c>
      <c r="E80" s="53" t="s">
        <v>63</v>
      </c>
      <c r="F80" s="53" t="s">
        <v>64</v>
      </c>
      <c r="G80" s="53">
        <v>173</v>
      </c>
      <c r="H80" s="53" t="s">
        <v>169</v>
      </c>
      <c r="I80" s="53" t="s">
        <v>170</v>
      </c>
      <c r="J80" s="53" t="s">
        <v>67</v>
      </c>
      <c r="K80" s="54" t="s">
        <v>68</v>
      </c>
      <c r="L80" s="53">
        <v>1551</v>
      </c>
      <c r="M80" s="53" t="s">
        <v>171</v>
      </c>
      <c r="N80" s="53" t="s">
        <v>172</v>
      </c>
      <c r="O80" s="55">
        <f>22+12</f>
        <v>34</v>
      </c>
      <c r="P80" s="56" t="s">
        <v>60</v>
      </c>
      <c r="Q80" s="55">
        <f>495+259</f>
        <v>754</v>
      </c>
      <c r="R80" s="55">
        <v>173</v>
      </c>
      <c r="S80" s="55">
        <v>1551</v>
      </c>
      <c r="T80" s="56"/>
      <c r="U80" s="56"/>
      <c r="V80" s="55"/>
      <c r="W80" s="55"/>
      <c r="X80" s="56">
        <v>2757</v>
      </c>
      <c r="Y80" s="56"/>
      <c r="Z80" s="56"/>
      <c r="AA80" s="56"/>
      <c r="AB80" s="56"/>
      <c r="AC80" s="56"/>
      <c r="AD80" s="56"/>
      <c r="AE80" s="57">
        <v>495</v>
      </c>
      <c r="AF80" s="57">
        <v>999</v>
      </c>
      <c r="AG80" s="57">
        <v>259</v>
      </c>
      <c r="AH80" s="57">
        <v>57</v>
      </c>
      <c r="AI80" s="55">
        <v>22</v>
      </c>
      <c r="AJ80" s="55">
        <v>136</v>
      </c>
      <c r="AK80" s="55">
        <v>12</v>
      </c>
      <c r="AL80" s="55">
        <v>15</v>
      </c>
      <c r="AM80" s="55">
        <v>1551</v>
      </c>
      <c r="AN80" s="55">
        <v>173</v>
      </c>
      <c r="AO80" s="58">
        <v>22.32</v>
      </c>
      <c r="AP80" s="58">
        <v>7.344</v>
      </c>
      <c r="AQ80" s="58">
        <v>22.318</v>
      </c>
      <c r="AR80" s="58">
        <v>3.828</v>
      </c>
      <c r="AS80" s="39"/>
    </row>
    <row r="81" spans="1:45" ht="12.75">
      <c r="A81" s="59" t="s">
        <v>23</v>
      </c>
      <c r="B81" s="60" t="s">
        <v>61</v>
      </c>
      <c r="C81" s="61" t="s">
        <v>23</v>
      </c>
      <c r="D81" s="62"/>
      <c r="E81" s="62"/>
      <c r="F81" s="62"/>
      <c r="G81" s="62">
        <v>227</v>
      </c>
      <c r="H81" s="62"/>
      <c r="I81" s="62"/>
      <c r="J81" s="62"/>
      <c r="K81" s="63"/>
      <c r="L81" s="62">
        <v>2757</v>
      </c>
      <c r="M81" s="62"/>
      <c r="N81" s="62"/>
      <c r="O81" s="64"/>
      <c r="P81" s="65"/>
      <c r="Q81" s="64"/>
      <c r="R81" s="64"/>
      <c r="S81" s="64"/>
      <c r="T81" s="65" t="s">
        <v>61</v>
      </c>
      <c r="U81" s="65"/>
      <c r="V81" s="64">
        <v>2757</v>
      </c>
      <c r="W81" s="64"/>
      <c r="X81" s="65"/>
      <c r="Y81" s="65">
        <v>227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72">
      <c r="A82" s="50">
        <v>31</v>
      </c>
      <c r="B82" s="51" t="s">
        <v>71</v>
      </c>
      <c r="C82" s="52">
        <v>-1.06</v>
      </c>
      <c r="D82" s="53">
        <v>124.21</v>
      </c>
      <c r="E82" s="53"/>
      <c r="F82" s="53" t="s">
        <v>72</v>
      </c>
      <c r="G82" s="53">
        <v>-132</v>
      </c>
      <c r="H82" s="53"/>
      <c r="I82" s="53" t="s">
        <v>173</v>
      </c>
      <c r="J82" s="53" t="s">
        <v>67</v>
      </c>
      <c r="K82" s="54" t="s">
        <v>68</v>
      </c>
      <c r="L82" s="53">
        <v>-967</v>
      </c>
      <c r="M82" s="53"/>
      <c r="N82" s="53" t="s">
        <v>174</v>
      </c>
      <c r="O82" s="55">
        <f>0+-11</f>
        <v>-11</v>
      </c>
      <c r="P82" s="56" t="s">
        <v>60</v>
      </c>
      <c r="Q82" s="55">
        <f>0+-254</f>
        <v>-254</v>
      </c>
      <c r="R82" s="55">
        <v>-132</v>
      </c>
      <c r="S82" s="55">
        <v>-967</v>
      </c>
      <c r="T82" s="56"/>
      <c r="U82" s="56"/>
      <c r="V82" s="55"/>
      <c r="W82" s="55"/>
      <c r="X82" s="56">
        <v>-1373</v>
      </c>
      <c r="Y82" s="56"/>
      <c r="Z82" s="56"/>
      <c r="AA82" s="56"/>
      <c r="AB82" s="56"/>
      <c r="AC82" s="56"/>
      <c r="AD82" s="56"/>
      <c r="AE82" s="57"/>
      <c r="AF82" s="57">
        <v>-967</v>
      </c>
      <c r="AG82" s="57">
        <v>-254</v>
      </c>
      <c r="AH82" s="57"/>
      <c r="AI82" s="55"/>
      <c r="AJ82" s="55">
        <v>-132</v>
      </c>
      <c r="AK82" s="55">
        <v>-11</v>
      </c>
      <c r="AL82" s="55"/>
      <c r="AM82" s="55">
        <v>-967</v>
      </c>
      <c r="AN82" s="55">
        <v>-132</v>
      </c>
      <c r="AO82" s="58">
        <v>22.32</v>
      </c>
      <c r="AP82" s="58">
        <v>7.344</v>
      </c>
      <c r="AQ82" s="58">
        <v>22.318</v>
      </c>
      <c r="AR82" s="58">
        <v>3.828</v>
      </c>
      <c r="AS82" s="39"/>
    </row>
    <row r="83" spans="1:45" ht="12.75">
      <c r="A83" s="59" t="s">
        <v>23</v>
      </c>
      <c r="B83" s="60" t="s">
        <v>61</v>
      </c>
      <c r="C83" s="61" t="s">
        <v>23</v>
      </c>
      <c r="D83" s="62"/>
      <c r="E83" s="62"/>
      <c r="F83" s="62"/>
      <c r="G83" s="62">
        <v>-149</v>
      </c>
      <c r="H83" s="62"/>
      <c r="I83" s="62"/>
      <c r="J83" s="62"/>
      <c r="K83" s="63"/>
      <c r="L83" s="62">
        <v>-1373</v>
      </c>
      <c r="M83" s="62"/>
      <c r="N83" s="62"/>
      <c r="O83" s="64"/>
      <c r="P83" s="65"/>
      <c r="Q83" s="64"/>
      <c r="R83" s="64"/>
      <c r="S83" s="64"/>
      <c r="T83" s="65" t="s">
        <v>61</v>
      </c>
      <c r="U83" s="65"/>
      <c r="V83" s="64">
        <v>-1373</v>
      </c>
      <c r="W83" s="64"/>
      <c r="X83" s="65"/>
      <c r="Y83" s="65">
        <v>-149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72">
      <c r="A84" s="50">
        <v>32</v>
      </c>
      <c r="B84" s="51" t="s">
        <v>76</v>
      </c>
      <c r="C84" s="52">
        <v>1.06</v>
      </c>
      <c r="D84" s="53">
        <v>80.38</v>
      </c>
      <c r="E84" s="53"/>
      <c r="F84" s="53" t="s">
        <v>77</v>
      </c>
      <c r="G84" s="53">
        <v>85</v>
      </c>
      <c r="H84" s="53"/>
      <c r="I84" s="53" t="s">
        <v>175</v>
      </c>
      <c r="J84" s="53">
        <v>22.32</v>
      </c>
      <c r="K84" s="54" t="s">
        <v>79</v>
      </c>
      <c r="L84" s="53">
        <v>593</v>
      </c>
      <c r="M84" s="53"/>
      <c r="N84" s="53" t="s">
        <v>176</v>
      </c>
      <c r="O84" s="55">
        <f>0+8</f>
        <v>8</v>
      </c>
      <c r="P84" s="56" t="s">
        <v>60</v>
      </c>
      <c r="Q84" s="55">
        <f>0+189</f>
        <v>189</v>
      </c>
      <c r="R84" s="55">
        <v>85</v>
      </c>
      <c r="S84" s="55">
        <v>593</v>
      </c>
      <c r="T84" s="56"/>
      <c r="U84" s="56"/>
      <c r="V84" s="55"/>
      <c r="W84" s="55"/>
      <c r="X84" s="56">
        <v>896</v>
      </c>
      <c r="Y84" s="56"/>
      <c r="Z84" s="56"/>
      <c r="AA84" s="56"/>
      <c r="AB84" s="56"/>
      <c r="AC84" s="56"/>
      <c r="AD84" s="56"/>
      <c r="AE84" s="57"/>
      <c r="AF84" s="57">
        <v>593</v>
      </c>
      <c r="AG84" s="57">
        <v>189</v>
      </c>
      <c r="AH84" s="57"/>
      <c r="AI84" s="55"/>
      <c r="AJ84" s="55">
        <v>85</v>
      </c>
      <c r="AK84" s="55">
        <v>8</v>
      </c>
      <c r="AL84" s="55"/>
      <c r="AM84" s="55">
        <v>593</v>
      </c>
      <c r="AN84" s="55">
        <v>85</v>
      </c>
      <c r="AO84" s="58">
        <v>22.32</v>
      </c>
      <c r="AP84" s="58">
        <v>6.96</v>
      </c>
      <c r="AQ84" s="58">
        <v>22.32</v>
      </c>
      <c r="AR84" s="58" t="s">
        <v>23</v>
      </c>
      <c r="AS84" s="39"/>
    </row>
    <row r="85" spans="1:45" ht="12.75">
      <c r="A85" s="59" t="s">
        <v>23</v>
      </c>
      <c r="B85" s="60" t="s">
        <v>61</v>
      </c>
      <c r="C85" s="61" t="s">
        <v>23</v>
      </c>
      <c r="D85" s="62"/>
      <c r="E85" s="62"/>
      <c r="F85" s="62"/>
      <c r="G85" s="62">
        <v>98</v>
      </c>
      <c r="H85" s="62"/>
      <c r="I85" s="62"/>
      <c r="J85" s="62"/>
      <c r="K85" s="63"/>
      <c r="L85" s="62">
        <v>896</v>
      </c>
      <c r="M85" s="62"/>
      <c r="N85" s="62"/>
      <c r="O85" s="64"/>
      <c r="P85" s="65"/>
      <c r="Q85" s="64"/>
      <c r="R85" s="64"/>
      <c r="S85" s="64"/>
      <c r="T85" s="65" t="s">
        <v>61</v>
      </c>
      <c r="U85" s="65"/>
      <c r="V85" s="64">
        <v>896</v>
      </c>
      <c r="W85" s="64"/>
      <c r="X85" s="65"/>
      <c r="Y85" s="65">
        <v>98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17.25" customHeight="1">
      <c r="A86" s="101" t="s">
        <v>103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39"/>
    </row>
    <row r="87" spans="1:45" ht="84">
      <c r="A87" s="50">
        <v>33</v>
      </c>
      <c r="B87" s="51" t="s">
        <v>177</v>
      </c>
      <c r="C87" s="52">
        <v>1</v>
      </c>
      <c r="D87" s="53">
        <v>1814.89</v>
      </c>
      <c r="E87" s="53" t="s">
        <v>178</v>
      </c>
      <c r="F87" s="53"/>
      <c r="G87" s="53">
        <v>1815</v>
      </c>
      <c r="H87" s="53" t="s">
        <v>179</v>
      </c>
      <c r="I87" s="53"/>
      <c r="J87" s="53" t="s">
        <v>107</v>
      </c>
      <c r="K87" s="54"/>
      <c r="L87" s="53">
        <v>10254</v>
      </c>
      <c r="M87" s="53" t="s">
        <v>180</v>
      </c>
      <c r="N87" s="53"/>
      <c r="O87" s="55">
        <f aca="true" t="shared" si="2" ref="O87:O94">0+0</f>
        <v>0</v>
      </c>
      <c r="P87" s="56" t="s">
        <v>109</v>
      </c>
      <c r="Q87" s="55">
        <f aca="true" t="shared" si="3" ref="Q87:Q94">0+0</f>
        <v>0</v>
      </c>
      <c r="R87" s="55">
        <v>1815</v>
      </c>
      <c r="S87" s="55">
        <v>10254</v>
      </c>
      <c r="T87" s="56"/>
      <c r="U87" s="56"/>
      <c r="V87" s="55"/>
      <c r="W87" s="55"/>
      <c r="X87" s="56">
        <v>10254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10254</v>
      </c>
      <c r="AI87" s="55"/>
      <c r="AJ87" s="55"/>
      <c r="AK87" s="55"/>
      <c r="AL87" s="55">
        <v>1815</v>
      </c>
      <c r="AM87" s="55">
        <v>10254</v>
      </c>
      <c r="AN87" s="55">
        <v>1815</v>
      </c>
      <c r="AO87" s="58" t="s">
        <v>23</v>
      </c>
      <c r="AP87" s="58" t="s">
        <v>23</v>
      </c>
      <c r="AQ87" s="58" t="s">
        <v>23</v>
      </c>
      <c r="AR87" s="58">
        <v>5.65</v>
      </c>
      <c r="AS87" s="39"/>
    </row>
    <row r="88" spans="1:45" ht="72">
      <c r="A88" s="50">
        <v>34</v>
      </c>
      <c r="B88" s="51" t="s">
        <v>181</v>
      </c>
      <c r="C88" s="52">
        <v>100</v>
      </c>
      <c r="D88" s="53">
        <v>7.44</v>
      </c>
      <c r="E88" s="53" t="s">
        <v>182</v>
      </c>
      <c r="F88" s="53"/>
      <c r="G88" s="53">
        <v>744</v>
      </c>
      <c r="H88" s="53" t="s">
        <v>183</v>
      </c>
      <c r="I88" s="53"/>
      <c r="J88" s="53" t="s">
        <v>107</v>
      </c>
      <c r="K88" s="54"/>
      <c r="L88" s="53">
        <v>4201</v>
      </c>
      <c r="M88" s="53" t="s">
        <v>184</v>
      </c>
      <c r="N88" s="53"/>
      <c r="O88" s="55">
        <f t="shared" si="2"/>
        <v>0</v>
      </c>
      <c r="P88" s="56" t="s">
        <v>109</v>
      </c>
      <c r="Q88" s="55">
        <f t="shared" si="3"/>
        <v>0</v>
      </c>
      <c r="R88" s="55">
        <v>744</v>
      </c>
      <c r="S88" s="55">
        <v>4201</v>
      </c>
      <c r="T88" s="56"/>
      <c r="U88" s="56"/>
      <c r="V88" s="55"/>
      <c r="W88" s="55"/>
      <c r="X88" s="56">
        <v>4201</v>
      </c>
      <c r="Y88" s="56"/>
      <c r="Z88" s="56"/>
      <c r="AA88" s="56"/>
      <c r="AB88" s="56"/>
      <c r="AC88" s="56"/>
      <c r="AD88" s="56"/>
      <c r="AE88" s="57"/>
      <c r="AF88" s="57"/>
      <c r="AG88" s="57"/>
      <c r="AH88" s="57">
        <v>4201</v>
      </c>
      <c r="AI88" s="55"/>
      <c r="AJ88" s="55"/>
      <c r="AK88" s="55"/>
      <c r="AL88" s="55">
        <v>744</v>
      </c>
      <c r="AM88" s="55">
        <v>4201</v>
      </c>
      <c r="AN88" s="55">
        <v>744</v>
      </c>
      <c r="AO88" s="58" t="s">
        <v>23</v>
      </c>
      <c r="AP88" s="58" t="s">
        <v>23</v>
      </c>
      <c r="AQ88" s="58" t="s">
        <v>23</v>
      </c>
      <c r="AR88" s="58">
        <v>5.65</v>
      </c>
      <c r="AS88" s="39"/>
    </row>
    <row r="89" spans="1:45" ht="72">
      <c r="A89" s="50">
        <v>35</v>
      </c>
      <c r="B89" s="51" t="s">
        <v>185</v>
      </c>
      <c r="C89" s="52">
        <v>3</v>
      </c>
      <c r="D89" s="53">
        <v>14.85</v>
      </c>
      <c r="E89" s="53" t="s">
        <v>186</v>
      </c>
      <c r="F89" s="53"/>
      <c r="G89" s="53">
        <v>45</v>
      </c>
      <c r="H89" s="53" t="s">
        <v>187</v>
      </c>
      <c r="I89" s="53"/>
      <c r="J89" s="53" t="s">
        <v>107</v>
      </c>
      <c r="K89" s="54"/>
      <c r="L89" s="53">
        <v>252</v>
      </c>
      <c r="M89" s="53" t="s">
        <v>188</v>
      </c>
      <c r="N89" s="53"/>
      <c r="O89" s="55">
        <f t="shared" si="2"/>
        <v>0</v>
      </c>
      <c r="P89" s="56" t="s">
        <v>109</v>
      </c>
      <c r="Q89" s="55">
        <f t="shared" si="3"/>
        <v>0</v>
      </c>
      <c r="R89" s="55">
        <v>45</v>
      </c>
      <c r="S89" s="55">
        <v>252</v>
      </c>
      <c r="T89" s="56"/>
      <c r="U89" s="56"/>
      <c r="V89" s="55"/>
      <c r="W89" s="55"/>
      <c r="X89" s="56">
        <v>252</v>
      </c>
      <c r="Y89" s="56"/>
      <c r="Z89" s="56"/>
      <c r="AA89" s="56"/>
      <c r="AB89" s="56"/>
      <c r="AC89" s="56"/>
      <c r="AD89" s="56"/>
      <c r="AE89" s="57"/>
      <c r="AF89" s="57"/>
      <c r="AG89" s="57"/>
      <c r="AH89" s="57">
        <v>252</v>
      </c>
      <c r="AI89" s="55"/>
      <c r="AJ89" s="55"/>
      <c r="AK89" s="55"/>
      <c r="AL89" s="55">
        <v>45</v>
      </c>
      <c r="AM89" s="55">
        <v>252</v>
      </c>
      <c r="AN89" s="55">
        <v>45</v>
      </c>
      <c r="AO89" s="58" t="s">
        <v>23</v>
      </c>
      <c r="AP89" s="58" t="s">
        <v>23</v>
      </c>
      <c r="AQ89" s="58" t="s">
        <v>23</v>
      </c>
      <c r="AR89" s="58">
        <v>5.65</v>
      </c>
      <c r="AS89" s="39"/>
    </row>
    <row r="90" spans="1:45" ht="72">
      <c r="A90" s="50">
        <v>36</v>
      </c>
      <c r="B90" s="51" t="s">
        <v>189</v>
      </c>
      <c r="C90" s="52">
        <v>1</v>
      </c>
      <c r="D90" s="53">
        <v>30.03</v>
      </c>
      <c r="E90" s="53" t="s">
        <v>190</v>
      </c>
      <c r="F90" s="53"/>
      <c r="G90" s="53">
        <v>30</v>
      </c>
      <c r="H90" s="53" t="s">
        <v>191</v>
      </c>
      <c r="I90" s="53"/>
      <c r="J90" s="53" t="s">
        <v>107</v>
      </c>
      <c r="K90" s="54"/>
      <c r="L90" s="53">
        <v>170</v>
      </c>
      <c r="M90" s="53" t="s">
        <v>192</v>
      </c>
      <c r="N90" s="53"/>
      <c r="O90" s="55">
        <f t="shared" si="2"/>
        <v>0</v>
      </c>
      <c r="P90" s="56" t="s">
        <v>109</v>
      </c>
      <c r="Q90" s="55">
        <f t="shared" si="3"/>
        <v>0</v>
      </c>
      <c r="R90" s="55">
        <v>30</v>
      </c>
      <c r="S90" s="55">
        <v>170</v>
      </c>
      <c r="T90" s="56"/>
      <c r="U90" s="56"/>
      <c r="V90" s="55"/>
      <c r="W90" s="55"/>
      <c r="X90" s="56">
        <v>170</v>
      </c>
      <c r="Y90" s="56"/>
      <c r="Z90" s="56"/>
      <c r="AA90" s="56"/>
      <c r="AB90" s="56"/>
      <c r="AC90" s="56"/>
      <c r="AD90" s="56"/>
      <c r="AE90" s="57"/>
      <c r="AF90" s="57"/>
      <c r="AG90" s="57"/>
      <c r="AH90" s="57">
        <v>170</v>
      </c>
      <c r="AI90" s="55"/>
      <c r="AJ90" s="55"/>
      <c r="AK90" s="55"/>
      <c r="AL90" s="55">
        <v>30</v>
      </c>
      <c r="AM90" s="55">
        <v>170</v>
      </c>
      <c r="AN90" s="55">
        <v>30</v>
      </c>
      <c r="AO90" s="58" t="s">
        <v>23</v>
      </c>
      <c r="AP90" s="58" t="s">
        <v>23</v>
      </c>
      <c r="AQ90" s="58" t="s">
        <v>23</v>
      </c>
      <c r="AR90" s="58">
        <v>5.65</v>
      </c>
      <c r="AS90" s="39"/>
    </row>
    <row r="91" spans="1:45" ht="72">
      <c r="A91" s="50">
        <v>37</v>
      </c>
      <c r="B91" s="51" t="s">
        <v>193</v>
      </c>
      <c r="C91" s="52">
        <v>4</v>
      </c>
      <c r="D91" s="53">
        <v>18.74</v>
      </c>
      <c r="E91" s="53" t="s">
        <v>194</v>
      </c>
      <c r="F91" s="53"/>
      <c r="G91" s="53">
        <v>75</v>
      </c>
      <c r="H91" s="53" t="s">
        <v>195</v>
      </c>
      <c r="I91" s="53"/>
      <c r="J91" s="53" t="s">
        <v>107</v>
      </c>
      <c r="K91" s="54"/>
      <c r="L91" s="53">
        <v>424</v>
      </c>
      <c r="M91" s="53" t="s">
        <v>196</v>
      </c>
      <c r="N91" s="53"/>
      <c r="O91" s="55">
        <f t="shared" si="2"/>
        <v>0</v>
      </c>
      <c r="P91" s="56" t="s">
        <v>109</v>
      </c>
      <c r="Q91" s="55">
        <f t="shared" si="3"/>
        <v>0</v>
      </c>
      <c r="R91" s="55">
        <v>75</v>
      </c>
      <c r="S91" s="55">
        <v>424</v>
      </c>
      <c r="T91" s="56"/>
      <c r="U91" s="56"/>
      <c r="V91" s="55"/>
      <c r="W91" s="55"/>
      <c r="X91" s="56">
        <v>424</v>
      </c>
      <c r="Y91" s="56"/>
      <c r="Z91" s="56"/>
      <c r="AA91" s="56"/>
      <c r="AB91" s="56"/>
      <c r="AC91" s="56"/>
      <c r="AD91" s="56"/>
      <c r="AE91" s="57"/>
      <c r="AF91" s="57"/>
      <c r="AG91" s="57"/>
      <c r="AH91" s="57">
        <v>424</v>
      </c>
      <c r="AI91" s="55"/>
      <c r="AJ91" s="55"/>
      <c r="AK91" s="55"/>
      <c r="AL91" s="55">
        <v>75</v>
      </c>
      <c r="AM91" s="55">
        <v>424</v>
      </c>
      <c r="AN91" s="55">
        <v>75</v>
      </c>
      <c r="AO91" s="58" t="s">
        <v>23</v>
      </c>
      <c r="AP91" s="58" t="s">
        <v>23</v>
      </c>
      <c r="AQ91" s="58" t="s">
        <v>23</v>
      </c>
      <c r="AR91" s="58">
        <v>5.65</v>
      </c>
      <c r="AS91" s="39"/>
    </row>
    <row r="92" spans="1:45" ht="72">
      <c r="A92" s="50">
        <v>38</v>
      </c>
      <c r="B92" s="51" t="s">
        <v>197</v>
      </c>
      <c r="C92" s="52">
        <v>6</v>
      </c>
      <c r="D92" s="53">
        <v>2.55</v>
      </c>
      <c r="E92" s="53" t="s">
        <v>198</v>
      </c>
      <c r="F92" s="53"/>
      <c r="G92" s="53">
        <v>15</v>
      </c>
      <c r="H92" s="53" t="s">
        <v>199</v>
      </c>
      <c r="I92" s="53"/>
      <c r="J92" s="53" t="s">
        <v>107</v>
      </c>
      <c r="K92" s="54"/>
      <c r="L92" s="53">
        <v>87</v>
      </c>
      <c r="M92" s="53" t="s">
        <v>200</v>
      </c>
      <c r="N92" s="53"/>
      <c r="O92" s="55">
        <f t="shared" si="2"/>
        <v>0</v>
      </c>
      <c r="P92" s="56" t="s">
        <v>109</v>
      </c>
      <c r="Q92" s="55">
        <f t="shared" si="3"/>
        <v>0</v>
      </c>
      <c r="R92" s="55">
        <v>15</v>
      </c>
      <c r="S92" s="55">
        <v>87</v>
      </c>
      <c r="T92" s="56"/>
      <c r="U92" s="56"/>
      <c r="V92" s="55"/>
      <c r="W92" s="55"/>
      <c r="X92" s="56">
        <v>87</v>
      </c>
      <c r="Y92" s="56"/>
      <c r="Z92" s="56"/>
      <c r="AA92" s="56"/>
      <c r="AB92" s="56"/>
      <c r="AC92" s="56"/>
      <c r="AD92" s="56"/>
      <c r="AE92" s="57"/>
      <c r="AF92" s="57"/>
      <c r="AG92" s="57"/>
      <c r="AH92" s="57">
        <v>87</v>
      </c>
      <c r="AI92" s="55"/>
      <c r="AJ92" s="55"/>
      <c r="AK92" s="55"/>
      <c r="AL92" s="55">
        <v>15</v>
      </c>
      <c r="AM92" s="55">
        <v>87</v>
      </c>
      <c r="AN92" s="55">
        <v>15</v>
      </c>
      <c r="AO92" s="58" t="s">
        <v>23</v>
      </c>
      <c r="AP92" s="58" t="s">
        <v>23</v>
      </c>
      <c r="AQ92" s="58" t="s">
        <v>23</v>
      </c>
      <c r="AR92" s="58">
        <v>5.65</v>
      </c>
      <c r="AS92" s="39"/>
    </row>
    <row r="93" spans="1:45" ht="72">
      <c r="A93" s="50">
        <v>39</v>
      </c>
      <c r="B93" s="51" t="s">
        <v>201</v>
      </c>
      <c r="C93" s="52">
        <v>1</v>
      </c>
      <c r="D93" s="53">
        <v>97.49</v>
      </c>
      <c r="E93" s="53" t="s">
        <v>202</v>
      </c>
      <c r="F93" s="53"/>
      <c r="G93" s="53">
        <v>97</v>
      </c>
      <c r="H93" s="53" t="s">
        <v>203</v>
      </c>
      <c r="I93" s="53"/>
      <c r="J93" s="53" t="s">
        <v>107</v>
      </c>
      <c r="K93" s="54"/>
      <c r="L93" s="53">
        <v>551</v>
      </c>
      <c r="M93" s="53" t="s">
        <v>204</v>
      </c>
      <c r="N93" s="53"/>
      <c r="O93" s="55">
        <f t="shared" si="2"/>
        <v>0</v>
      </c>
      <c r="P93" s="56" t="s">
        <v>109</v>
      </c>
      <c r="Q93" s="55">
        <f t="shared" si="3"/>
        <v>0</v>
      </c>
      <c r="R93" s="55">
        <v>97</v>
      </c>
      <c r="S93" s="55">
        <v>551</v>
      </c>
      <c r="T93" s="56"/>
      <c r="U93" s="56"/>
      <c r="V93" s="55"/>
      <c r="W93" s="55"/>
      <c r="X93" s="56">
        <v>551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551</v>
      </c>
      <c r="AI93" s="55"/>
      <c r="AJ93" s="55"/>
      <c r="AK93" s="55"/>
      <c r="AL93" s="55">
        <v>97</v>
      </c>
      <c r="AM93" s="55">
        <v>551</v>
      </c>
      <c r="AN93" s="55">
        <v>97</v>
      </c>
      <c r="AO93" s="58" t="s">
        <v>23</v>
      </c>
      <c r="AP93" s="58" t="s">
        <v>23</v>
      </c>
      <c r="AQ93" s="58" t="s">
        <v>23</v>
      </c>
      <c r="AR93" s="58">
        <v>5.65</v>
      </c>
      <c r="AS93" s="39"/>
    </row>
    <row r="94" spans="1:45" ht="72">
      <c r="A94" s="50">
        <v>40</v>
      </c>
      <c r="B94" s="51" t="s">
        <v>205</v>
      </c>
      <c r="C94" s="52">
        <v>3</v>
      </c>
      <c r="D94" s="53">
        <v>8.1</v>
      </c>
      <c r="E94" s="53" t="s">
        <v>206</v>
      </c>
      <c r="F94" s="53"/>
      <c r="G94" s="53">
        <v>24</v>
      </c>
      <c r="H94" s="53" t="s">
        <v>207</v>
      </c>
      <c r="I94" s="53"/>
      <c r="J94" s="53" t="s">
        <v>107</v>
      </c>
      <c r="K94" s="54"/>
      <c r="L94" s="53">
        <v>137</v>
      </c>
      <c r="M94" s="53" t="s">
        <v>208</v>
      </c>
      <c r="N94" s="53"/>
      <c r="O94" s="55">
        <f t="shared" si="2"/>
        <v>0</v>
      </c>
      <c r="P94" s="56" t="s">
        <v>109</v>
      </c>
      <c r="Q94" s="55">
        <f t="shared" si="3"/>
        <v>0</v>
      </c>
      <c r="R94" s="55">
        <v>24</v>
      </c>
      <c r="S94" s="55">
        <v>137</v>
      </c>
      <c r="T94" s="56"/>
      <c r="U94" s="56"/>
      <c r="V94" s="55"/>
      <c r="W94" s="55"/>
      <c r="X94" s="56">
        <v>137</v>
      </c>
      <c r="Y94" s="56"/>
      <c r="Z94" s="56"/>
      <c r="AA94" s="56"/>
      <c r="AB94" s="56"/>
      <c r="AC94" s="56"/>
      <c r="AD94" s="56"/>
      <c r="AE94" s="57"/>
      <c r="AF94" s="57"/>
      <c r="AG94" s="57"/>
      <c r="AH94" s="57">
        <v>137</v>
      </c>
      <c r="AI94" s="55"/>
      <c r="AJ94" s="55"/>
      <c r="AK94" s="55"/>
      <c r="AL94" s="55">
        <v>24</v>
      </c>
      <c r="AM94" s="55">
        <v>137</v>
      </c>
      <c r="AN94" s="55">
        <v>24</v>
      </c>
      <c r="AO94" s="58" t="s">
        <v>23</v>
      </c>
      <c r="AP94" s="58" t="s">
        <v>23</v>
      </c>
      <c r="AQ94" s="58" t="s">
        <v>23</v>
      </c>
      <c r="AR94" s="58">
        <v>5.65</v>
      </c>
      <c r="AS94" s="39"/>
    </row>
    <row r="95" spans="1:45" ht="38.25">
      <c r="A95" s="104" t="s">
        <v>209</v>
      </c>
      <c r="B95" s="104"/>
      <c r="C95" s="104"/>
      <c r="D95" s="104"/>
      <c r="E95" s="104"/>
      <c r="F95" s="104"/>
      <c r="G95" s="68" t="s">
        <v>210</v>
      </c>
      <c r="H95" s="68" t="s">
        <v>210</v>
      </c>
      <c r="I95" s="68" t="s">
        <v>210</v>
      </c>
      <c r="J95" s="68"/>
      <c r="K95" s="68"/>
      <c r="L95" s="68">
        <v>215483</v>
      </c>
      <c r="M95" s="68" t="s">
        <v>211</v>
      </c>
      <c r="N95" s="68" t="s">
        <v>212</v>
      </c>
      <c r="O95" s="68" t="s">
        <v>210</v>
      </c>
      <c r="P95" s="68" t="s">
        <v>210</v>
      </c>
      <c r="Q95" s="68" t="s">
        <v>210</v>
      </c>
      <c r="R95" s="68" t="s">
        <v>210</v>
      </c>
      <c r="S95" s="68" t="s">
        <v>210</v>
      </c>
      <c r="T95" s="68" t="s">
        <v>210</v>
      </c>
      <c r="U95" s="68" t="s">
        <v>210</v>
      </c>
      <c r="V95" s="68" t="s">
        <v>210</v>
      </c>
      <c r="W95" s="68" t="s">
        <v>210</v>
      </c>
      <c r="X95" s="68" t="s">
        <v>210</v>
      </c>
      <c r="Y95" s="68" t="s">
        <v>210</v>
      </c>
      <c r="Z95" s="68" t="s">
        <v>210</v>
      </c>
      <c r="AA95" s="68" t="s">
        <v>210</v>
      </c>
      <c r="AB95" s="68" t="s">
        <v>210</v>
      </c>
      <c r="AC95" s="68" t="s">
        <v>210</v>
      </c>
      <c r="AD95" s="68" t="s">
        <v>210</v>
      </c>
      <c r="AE95" s="68" t="s">
        <v>210</v>
      </c>
      <c r="AF95" s="68" t="s">
        <v>210</v>
      </c>
      <c r="AG95" s="68" t="s">
        <v>210</v>
      </c>
      <c r="AH95" s="68" t="s">
        <v>210</v>
      </c>
      <c r="AI95" s="68" t="s">
        <v>210</v>
      </c>
      <c r="AJ95" s="68" t="s">
        <v>210</v>
      </c>
      <c r="AK95" s="68" t="s">
        <v>210</v>
      </c>
      <c r="AL95" s="68" t="s">
        <v>210</v>
      </c>
      <c r="AM95" s="68"/>
      <c r="AN95" s="68"/>
      <c r="AO95" s="68" t="s">
        <v>210</v>
      </c>
      <c r="AP95" s="68" t="s">
        <v>210</v>
      </c>
      <c r="AQ95" s="68" t="s">
        <v>210</v>
      </c>
      <c r="AR95" s="68" t="s">
        <v>210</v>
      </c>
      <c r="AS95" s="39"/>
    </row>
    <row r="96" spans="1:45" ht="12.75">
      <c r="A96" s="104" t="s">
        <v>213</v>
      </c>
      <c r="B96" s="104"/>
      <c r="C96" s="104"/>
      <c r="D96" s="104"/>
      <c r="E96" s="104"/>
      <c r="F96" s="104"/>
      <c r="G96" s="68" t="s">
        <v>210</v>
      </c>
      <c r="H96" s="68" t="s">
        <v>210</v>
      </c>
      <c r="I96" s="68" t="s">
        <v>210</v>
      </c>
      <c r="J96" s="68"/>
      <c r="K96" s="68"/>
      <c r="L96" s="68">
        <v>23682</v>
      </c>
      <c r="M96" s="68"/>
      <c r="N96" s="68"/>
      <c r="O96" s="68" t="s">
        <v>210</v>
      </c>
      <c r="P96" s="68" t="s">
        <v>210</v>
      </c>
      <c r="Q96" s="68" t="s">
        <v>210</v>
      </c>
      <c r="R96" s="68" t="s">
        <v>210</v>
      </c>
      <c r="S96" s="68" t="s">
        <v>210</v>
      </c>
      <c r="T96" s="68" t="s">
        <v>210</v>
      </c>
      <c r="U96" s="68" t="s">
        <v>210</v>
      </c>
      <c r="V96" s="68" t="s">
        <v>210</v>
      </c>
      <c r="W96" s="68" t="s">
        <v>210</v>
      </c>
      <c r="X96" s="68" t="s">
        <v>210</v>
      </c>
      <c r="Y96" s="68" t="s">
        <v>210</v>
      </c>
      <c r="Z96" s="68" t="s">
        <v>210</v>
      </c>
      <c r="AA96" s="68" t="s">
        <v>210</v>
      </c>
      <c r="AB96" s="68" t="s">
        <v>210</v>
      </c>
      <c r="AC96" s="68" t="s">
        <v>210</v>
      </c>
      <c r="AD96" s="68" t="s">
        <v>210</v>
      </c>
      <c r="AE96" s="68" t="s">
        <v>210</v>
      </c>
      <c r="AF96" s="68" t="s">
        <v>210</v>
      </c>
      <c r="AG96" s="68" t="s">
        <v>210</v>
      </c>
      <c r="AH96" s="68" t="s">
        <v>210</v>
      </c>
      <c r="AI96" s="68" t="s">
        <v>210</v>
      </c>
      <c r="AJ96" s="68" t="s">
        <v>210</v>
      </c>
      <c r="AK96" s="68" t="s">
        <v>210</v>
      </c>
      <c r="AL96" s="68" t="s">
        <v>210</v>
      </c>
      <c r="AM96" s="68"/>
      <c r="AN96" s="68"/>
      <c r="AO96" s="68" t="s">
        <v>210</v>
      </c>
      <c r="AP96" s="68" t="s">
        <v>210</v>
      </c>
      <c r="AQ96" s="68" t="s">
        <v>210</v>
      </c>
      <c r="AR96" s="68" t="s">
        <v>210</v>
      </c>
      <c r="AS96" s="39"/>
    </row>
    <row r="97" spans="1:45" ht="12.75">
      <c r="A97" s="104" t="s">
        <v>214</v>
      </c>
      <c r="B97" s="104"/>
      <c r="C97" s="104"/>
      <c r="D97" s="104"/>
      <c r="E97" s="104"/>
      <c r="F97" s="104"/>
      <c r="G97" s="68" t="s">
        <v>210</v>
      </c>
      <c r="H97" s="68" t="s">
        <v>210</v>
      </c>
      <c r="I97" s="68" t="s">
        <v>210</v>
      </c>
      <c r="J97" s="68"/>
      <c r="K97" s="68"/>
      <c r="L97" s="68">
        <v>15570</v>
      </c>
      <c r="M97" s="68"/>
      <c r="N97" s="68"/>
      <c r="O97" s="68" t="s">
        <v>210</v>
      </c>
      <c r="P97" s="68" t="s">
        <v>210</v>
      </c>
      <c r="Q97" s="68" t="s">
        <v>210</v>
      </c>
      <c r="R97" s="68" t="s">
        <v>210</v>
      </c>
      <c r="S97" s="68" t="s">
        <v>210</v>
      </c>
      <c r="T97" s="68" t="s">
        <v>210</v>
      </c>
      <c r="U97" s="68" t="s">
        <v>210</v>
      </c>
      <c r="V97" s="68" t="s">
        <v>210</v>
      </c>
      <c r="W97" s="68" t="s">
        <v>210</v>
      </c>
      <c r="X97" s="68" t="s">
        <v>210</v>
      </c>
      <c r="Y97" s="68" t="s">
        <v>210</v>
      </c>
      <c r="Z97" s="68" t="s">
        <v>210</v>
      </c>
      <c r="AA97" s="68" t="s">
        <v>210</v>
      </c>
      <c r="AB97" s="68" t="s">
        <v>210</v>
      </c>
      <c r="AC97" s="68" t="s">
        <v>210</v>
      </c>
      <c r="AD97" s="68" t="s">
        <v>210</v>
      </c>
      <c r="AE97" s="68" t="s">
        <v>210</v>
      </c>
      <c r="AF97" s="68" t="s">
        <v>210</v>
      </c>
      <c r="AG97" s="68" t="s">
        <v>210</v>
      </c>
      <c r="AH97" s="68" t="s">
        <v>210</v>
      </c>
      <c r="AI97" s="68" t="s">
        <v>210</v>
      </c>
      <c r="AJ97" s="68" t="s">
        <v>210</v>
      </c>
      <c r="AK97" s="68" t="s">
        <v>210</v>
      </c>
      <c r="AL97" s="68" t="s">
        <v>210</v>
      </c>
      <c r="AM97" s="68"/>
      <c r="AN97" s="68"/>
      <c r="AO97" s="68" t="s">
        <v>210</v>
      </c>
      <c r="AP97" s="68" t="s">
        <v>210</v>
      </c>
      <c r="AQ97" s="68" t="s">
        <v>210</v>
      </c>
      <c r="AR97" s="68" t="s">
        <v>210</v>
      </c>
      <c r="AS97" s="39"/>
    </row>
    <row r="98" spans="1:45" ht="12.75">
      <c r="A98" s="105" t="s">
        <v>215</v>
      </c>
      <c r="B98" s="105"/>
      <c r="C98" s="105"/>
      <c r="D98" s="105"/>
      <c r="E98" s="105"/>
      <c r="F98" s="105"/>
      <c r="G98" s="69" t="s">
        <v>210</v>
      </c>
      <c r="H98" s="69" t="s">
        <v>210</v>
      </c>
      <c r="I98" s="69" t="s">
        <v>210</v>
      </c>
      <c r="J98" s="69"/>
      <c r="K98" s="69"/>
      <c r="L98" s="69"/>
      <c r="M98" s="69"/>
      <c r="N98" s="69"/>
      <c r="O98" s="69" t="s">
        <v>210</v>
      </c>
      <c r="P98" s="69" t="s">
        <v>210</v>
      </c>
      <c r="Q98" s="69" t="s">
        <v>210</v>
      </c>
      <c r="R98" s="69" t="s">
        <v>210</v>
      </c>
      <c r="S98" s="69" t="s">
        <v>210</v>
      </c>
      <c r="T98" s="69" t="s">
        <v>210</v>
      </c>
      <c r="U98" s="69" t="s">
        <v>210</v>
      </c>
      <c r="V98" s="69" t="s">
        <v>210</v>
      </c>
      <c r="W98" s="69" t="s">
        <v>210</v>
      </c>
      <c r="X98" s="69" t="s">
        <v>210</v>
      </c>
      <c r="Y98" s="69" t="s">
        <v>210</v>
      </c>
      <c r="Z98" s="69" t="s">
        <v>210</v>
      </c>
      <c r="AA98" s="69" t="s">
        <v>210</v>
      </c>
      <c r="AB98" s="69" t="s">
        <v>210</v>
      </c>
      <c r="AC98" s="69" t="s">
        <v>210</v>
      </c>
      <c r="AD98" s="69" t="s">
        <v>210</v>
      </c>
      <c r="AE98" s="69" t="s">
        <v>210</v>
      </c>
      <c r="AF98" s="69" t="s">
        <v>210</v>
      </c>
      <c r="AG98" s="69" t="s">
        <v>210</v>
      </c>
      <c r="AH98" s="69" t="s">
        <v>210</v>
      </c>
      <c r="AI98" s="69" t="s">
        <v>210</v>
      </c>
      <c r="AJ98" s="69" t="s">
        <v>210</v>
      </c>
      <c r="AK98" s="69" t="s">
        <v>210</v>
      </c>
      <c r="AL98" s="69" t="s">
        <v>210</v>
      </c>
      <c r="AM98" s="69"/>
      <c r="AN98" s="69"/>
      <c r="AO98" s="69" t="s">
        <v>210</v>
      </c>
      <c r="AP98" s="69" t="s">
        <v>210</v>
      </c>
      <c r="AQ98" s="69" t="s">
        <v>210</v>
      </c>
      <c r="AR98" s="69" t="s">
        <v>210</v>
      </c>
      <c r="AS98" s="39"/>
    </row>
    <row r="99" spans="1:45" ht="12.75">
      <c r="A99" s="104" t="s">
        <v>216</v>
      </c>
      <c r="B99" s="104"/>
      <c r="C99" s="104"/>
      <c r="D99" s="104"/>
      <c r="E99" s="104"/>
      <c r="F99" s="104"/>
      <c r="G99" s="68" t="s">
        <v>210</v>
      </c>
      <c r="H99" s="68" t="s">
        <v>210</v>
      </c>
      <c r="I99" s="68" t="s">
        <v>210</v>
      </c>
      <c r="J99" s="68"/>
      <c r="K99" s="68"/>
      <c r="L99" s="68">
        <v>42252</v>
      </c>
      <c r="M99" s="68"/>
      <c r="N99" s="68"/>
      <c r="O99" s="68" t="s">
        <v>210</v>
      </c>
      <c r="P99" s="68" t="s">
        <v>210</v>
      </c>
      <c r="Q99" s="68" t="s">
        <v>210</v>
      </c>
      <c r="R99" s="68" t="s">
        <v>210</v>
      </c>
      <c r="S99" s="68" t="s">
        <v>210</v>
      </c>
      <c r="T99" s="68" t="s">
        <v>210</v>
      </c>
      <c r="U99" s="68" t="s">
        <v>210</v>
      </c>
      <c r="V99" s="68" t="s">
        <v>210</v>
      </c>
      <c r="W99" s="68" t="s">
        <v>210</v>
      </c>
      <c r="X99" s="68" t="s">
        <v>210</v>
      </c>
      <c r="Y99" s="68" t="s">
        <v>210</v>
      </c>
      <c r="Z99" s="68" t="s">
        <v>210</v>
      </c>
      <c r="AA99" s="68" t="s">
        <v>210</v>
      </c>
      <c r="AB99" s="68" t="s">
        <v>210</v>
      </c>
      <c r="AC99" s="68" t="s">
        <v>210</v>
      </c>
      <c r="AD99" s="68" t="s">
        <v>210</v>
      </c>
      <c r="AE99" s="68" t="s">
        <v>210</v>
      </c>
      <c r="AF99" s="68" t="s">
        <v>210</v>
      </c>
      <c r="AG99" s="68" t="s">
        <v>210</v>
      </c>
      <c r="AH99" s="68" t="s">
        <v>210</v>
      </c>
      <c r="AI99" s="68" t="s">
        <v>210</v>
      </c>
      <c r="AJ99" s="68" t="s">
        <v>210</v>
      </c>
      <c r="AK99" s="68" t="s">
        <v>210</v>
      </c>
      <c r="AL99" s="68" t="s">
        <v>210</v>
      </c>
      <c r="AM99" s="68"/>
      <c r="AN99" s="68"/>
      <c r="AO99" s="68" t="s">
        <v>210</v>
      </c>
      <c r="AP99" s="68" t="s">
        <v>210</v>
      </c>
      <c r="AQ99" s="68" t="s">
        <v>210</v>
      </c>
      <c r="AR99" s="68" t="s">
        <v>210</v>
      </c>
      <c r="AS99" s="39"/>
    </row>
    <row r="100" spans="1:45" ht="12.75">
      <c r="A100" s="104" t="s">
        <v>217</v>
      </c>
      <c r="B100" s="104"/>
      <c r="C100" s="104"/>
      <c r="D100" s="104"/>
      <c r="E100" s="104"/>
      <c r="F100" s="104"/>
      <c r="G100" s="68" t="s">
        <v>210</v>
      </c>
      <c r="H100" s="68" t="s">
        <v>210</v>
      </c>
      <c r="I100" s="68" t="s">
        <v>210</v>
      </c>
      <c r="J100" s="68"/>
      <c r="K100" s="68"/>
      <c r="L100" s="68">
        <v>212483</v>
      </c>
      <c r="M100" s="68"/>
      <c r="N100" s="68"/>
      <c r="O100" s="68" t="s">
        <v>210</v>
      </c>
      <c r="P100" s="68" t="s">
        <v>210</v>
      </c>
      <c r="Q100" s="68" t="s">
        <v>210</v>
      </c>
      <c r="R100" s="68" t="s">
        <v>210</v>
      </c>
      <c r="S100" s="68" t="s">
        <v>210</v>
      </c>
      <c r="T100" s="68" t="s">
        <v>210</v>
      </c>
      <c r="U100" s="68" t="s">
        <v>210</v>
      </c>
      <c r="V100" s="68" t="s">
        <v>210</v>
      </c>
      <c r="W100" s="68" t="s">
        <v>210</v>
      </c>
      <c r="X100" s="68" t="s">
        <v>210</v>
      </c>
      <c r="Y100" s="68" t="s">
        <v>210</v>
      </c>
      <c r="Z100" s="68" t="s">
        <v>210</v>
      </c>
      <c r="AA100" s="68" t="s">
        <v>210</v>
      </c>
      <c r="AB100" s="68" t="s">
        <v>210</v>
      </c>
      <c r="AC100" s="68" t="s">
        <v>210</v>
      </c>
      <c r="AD100" s="68" t="s">
        <v>210</v>
      </c>
      <c r="AE100" s="68" t="s">
        <v>210</v>
      </c>
      <c r="AF100" s="68" t="s">
        <v>210</v>
      </c>
      <c r="AG100" s="68" t="s">
        <v>210</v>
      </c>
      <c r="AH100" s="68" t="s">
        <v>210</v>
      </c>
      <c r="AI100" s="68" t="s">
        <v>210</v>
      </c>
      <c r="AJ100" s="68" t="s">
        <v>210</v>
      </c>
      <c r="AK100" s="68" t="s">
        <v>210</v>
      </c>
      <c r="AL100" s="68" t="s">
        <v>210</v>
      </c>
      <c r="AM100" s="68"/>
      <c r="AN100" s="68"/>
      <c r="AO100" s="68" t="s">
        <v>210</v>
      </c>
      <c r="AP100" s="68" t="s">
        <v>210</v>
      </c>
      <c r="AQ100" s="68" t="s">
        <v>210</v>
      </c>
      <c r="AR100" s="68" t="s">
        <v>210</v>
      </c>
      <c r="AS100" s="39"/>
    </row>
    <row r="101" spans="1:45" ht="12.75">
      <c r="A101" s="104" t="s">
        <v>218</v>
      </c>
      <c r="B101" s="104"/>
      <c r="C101" s="104"/>
      <c r="D101" s="104"/>
      <c r="E101" s="104"/>
      <c r="F101" s="104"/>
      <c r="G101" s="68" t="s">
        <v>210</v>
      </c>
      <c r="H101" s="68" t="s">
        <v>210</v>
      </c>
      <c r="I101" s="68" t="s">
        <v>210</v>
      </c>
      <c r="J101" s="68"/>
      <c r="K101" s="68"/>
      <c r="L101" s="68">
        <v>254735</v>
      </c>
      <c r="M101" s="68"/>
      <c r="N101" s="68"/>
      <c r="O101" s="68" t="s">
        <v>210</v>
      </c>
      <c r="P101" s="68" t="s">
        <v>210</v>
      </c>
      <c r="Q101" s="68" t="s">
        <v>210</v>
      </c>
      <c r="R101" s="68" t="s">
        <v>210</v>
      </c>
      <c r="S101" s="68" t="s">
        <v>210</v>
      </c>
      <c r="T101" s="68" t="s">
        <v>210</v>
      </c>
      <c r="U101" s="68" t="s">
        <v>210</v>
      </c>
      <c r="V101" s="68" t="s">
        <v>210</v>
      </c>
      <c r="W101" s="68" t="s">
        <v>210</v>
      </c>
      <c r="X101" s="68" t="s">
        <v>210</v>
      </c>
      <c r="Y101" s="68" t="s">
        <v>210</v>
      </c>
      <c r="Z101" s="68" t="s">
        <v>210</v>
      </c>
      <c r="AA101" s="68" t="s">
        <v>210</v>
      </c>
      <c r="AB101" s="68" t="s">
        <v>210</v>
      </c>
      <c r="AC101" s="68" t="s">
        <v>210</v>
      </c>
      <c r="AD101" s="68" t="s">
        <v>210</v>
      </c>
      <c r="AE101" s="68" t="s">
        <v>210</v>
      </c>
      <c r="AF101" s="68" t="s">
        <v>210</v>
      </c>
      <c r="AG101" s="68" t="s">
        <v>210</v>
      </c>
      <c r="AH101" s="68" t="s">
        <v>210</v>
      </c>
      <c r="AI101" s="68" t="s">
        <v>210</v>
      </c>
      <c r="AJ101" s="68" t="s">
        <v>210</v>
      </c>
      <c r="AK101" s="68" t="s">
        <v>210</v>
      </c>
      <c r="AL101" s="68" t="s">
        <v>210</v>
      </c>
      <c r="AM101" s="68"/>
      <c r="AN101" s="68"/>
      <c r="AO101" s="68" t="s">
        <v>210</v>
      </c>
      <c r="AP101" s="68" t="s">
        <v>210</v>
      </c>
      <c r="AQ101" s="68" t="s">
        <v>210</v>
      </c>
      <c r="AR101" s="68" t="s">
        <v>210</v>
      </c>
      <c r="AS101" s="39"/>
    </row>
    <row r="102" spans="1:45" ht="12.75">
      <c r="A102" s="104" t="s">
        <v>219</v>
      </c>
      <c r="B102" s="104"/>
      <c r="C102" s="104"/>
      <c r="D102" s="104"/>
      <c r="E102" s="104"/>
      <c r="F102" s="104"/>
      <c r="G102" s="68" t="s">
        <v>210</v>
      </c>
      <c r="H102" s="68" t="s">
        <v>210</v>
      </c>
      <c r="I102" s="68" t="s">
        <v>210</v>
      </c>
      <c r="J102" s="68"/>
      <c r="K102" s="68"/>
      <c r="L102" s="68"/>
      <c r="M102" s="68"/>
      <c r="N102" s="68"/>
      <c r="O102" s="68" t="s">
        <v>210</v>
      </c>
      <c r="P102" s="68" t="s">
        <v>210</v>
      </c>
      <c r="Q102" s="68" t="s">
        <v>210</v>
      </c>
      <c r="R102" s="68" t="s">
        <v>210</v>
      </c>
      <c r="S102" s="68" t="s">
        <v>210</v>
      </c>
      <c r="T102" s="68" t="s">
        <v>210</v>
      </c>
      <c r="U102" s="68" t="s">
        <v>210</v>
      </c>
      <c r="V102" s="68" t="s">
        <v>210</v>
      </c>
      <c r="W102" s="68" t="s">
        <v>210</v>
      </c>
      <c r="X102" s="68" t="s">
        <v>210</v>
      </c>
      <c r="Y102" s="68" t="s">
        <v>210</v>
      </c>
      <c r="Z102" s="68" t="s">
        <v>210</v>
      </c>
      <c r="AA102" s="68" t="s">
        <v>210</v>
      </c>
      <c r="AB102" s="68" t="s">
        <v>210</v>
      </c>
      <c r="AC102" s="68" t="s">
        <v>210</v>
      </c>
      <c r="AD102" s="68" t="s">
        <v>210</v>
      </c>
      <c r="AE102" s="68" t="s">
        <v>210</v>
      </c>
      <c r="AF102" s="68" t="s">
        <v>210</v>
      </c>
      <c r="AG102" s="68" t="s">
        <v>210</v>
      </c>
      <c r="AH102" s="68" t="s">
        <v>210</v>
      </c>
      <c r="AI102" s="68" t="s">
        <v>210</v>
      </c>
      <c r="AJ102" s="68" t="s">
        <v>210</v>
      </c>
      <c r="AK102" s="68" t="s">
        <v>210</v>
      </c>
      <c r="AL102" s="68" t="s">
        <v>210</v>
      </c>
      <c r="AM102" s="68"/>
      <c r="AN102" s="68"/>
      <c r="AO102" s="68" t="s">
        <v>210</v>
      </c>
      <c r="AP102" s="68" t="s">
        <v>210</v>
      </c>
      <c r="AQ102" s="68" t="s">
        <v>210</v>
      </c>
      <c r="AR102" s="68" t="s">
        <v>210</v>
      </c>
      <c r="AS102" s="39"/>
    </row>
    <row r="103" spans="1:45" ht="12.75">
      <c r="A103" s="104" t="s">
        <v>220</v>
      </c>
      <c r="B103" s="104"/>
      <c r="C103" s="104"/>
      <c r="D103" s="104"/>
      <c r="E103" s="104"/>
      <c r="F103" s="104"/>
      <c r="G103" s="68" t="s">
        <v>210</v>
      </c>
      <c r="H103" s="68" t="s">
        <v>210</v>
      </c>
      <c r="I103" s="68" t="s">
        <v>210</v>
      </c>
      <c r="J103" s="68"/>
      <c r="K103" s="68"/>
      <c r="L103" s="68">
        <v>185868</v>
      </c>
      <c r="M103" s="68"/>
      <c r="N103" s="68"/>
      <c r="O103" s="68" t="s">
        <v>210</v>
      </c>
      <c r="P103" s="68" t="s">
        <v>210</v>
      </c>
      <c r="Q103" s="68" t="s">
        <v>210</v>
      </c>
      <c r="R103" s="68" t="s">
        <v>210</v>
      </c>
      <c r="S103" s="68" t="s">
        <v>210</v>
      </c>
      <c r="T103" s="68" t="s">
        <v>210</v>
      </c>
      <c r="U103" s="68" t="s">
        <v>210</v>
      </c>
      <c r="V103" s="68" t="s">
        <v>210</v>
      </c>
      <c r="W103" s="68" t="s">
        <v>210</v>
      </c>
      <c r="X103" s="68" t="s">
        <v>210</v>
      </c>
      <c r="Y103" s="68" t="s">
        <v>210</v>
      </c>
      <c r="Z103" s="68" t="s">
        <v>210</v>
      </c>
      <c r="AA103" s="68" t="s">
        <v>210</v>
      </c>
      <c r="AB103" s="68" t="s">
        <v>210</v>
      </c>
      <c r="AC103" s="68" t="s">
        <v>210</v>
      </c>
      <c r="AD103" s="68" t="s">
        <v>210</v>
      </c>
      <c r="AE103" s="68" t="s">
        <v>210</v>
      </c>
      <c r="AF103" s="68" t="s">
        <v>210</v>
      </c>
      <c r="AG103" s="68" t="s">
        <v>210</v>
      </c>
      <c r="AH103" s="68" t="s">
        <v>210</v>
      </c>
      <c r="AI103" s="68" t="s">
        <v>210</v>
      </c>
      <c r="AJ103" s="68" t="s">
        <v>210</v>
      </c>
      <c r="AK103" s="68" t="s">
        <v>210</v>
      </c>
      <c r="AL103" s="68" t="s">
        <v>210</v>
      </c>
      <c r="AM103" s="68"/>
      <c r="AN103" s="68"/>
      <c r="AO103" s="68" t="s">
        <v>210</v>
      </c>
      <c r="AP103" s="68" t="s">
        <v>210</v>
      </c>
      <c r="AQ103" s="68" t="s">
        <v>210</v>
      </c>
      <c r="AR103" s="68" t="s">
        <v>210</v>
      </c>
      <c r="AS103" s="39"/>
    </row>
    <row r="104" spans="1:45" ht="12.75">
      <c r="A104" s="104" t="s">
        <v>221</v>
      </c>
      <c r="B104" s="104"/>
      <c r="C104" s="104"/>
      <c r="D104" s="104"/>
      <c r="E104" s="104"/>
      <c r="F104" s="104"/>
      <c r="G104" s="68" t="s">
        <v>210</v>
      </c>
      <c r="H104" s="68" t="s">
        <v>210</v>
      </c>
      <c r="I104" s="68" t="s">
        <v>210</v>
      </c>
      <c r="J104" s="68"/>
      <c r="K104" s="68"/>
      <c r="L104" s="68">
        <v>11378</v>
      </c>
      <c r="M104" s="68"/>
      <c r="N104" s="68"/>
      <c r="O104" s="68" t="s">
        <v>210</v>
      </c>
      <c r="P104" s="68" t="s">
        <v>210</v>
      </c>
      <c r="Q104" s="68" t="s">
        <v>210</v>
      </c>
      <c r="R104" s="68" t="s">
        <v>210</v>
      </c>
      <c r="S104" s="68" t="s">
        <v>210</v>
      </c>
      <c r="T104" s="68" t="s">
        <v>210</v>
      </c>
      <c r="U104" s="68" t="s">
        <v>210</v>
      </c>
      <c r="V104" s="68" t="s">
        <v>210</v>
      </c>
      <c r="W104" s="68" t="s">
        <v>210</v>
      </c>
      <c r="X104" s="68" t="s">
        <v>210</v>
      </c>
      <c r="Y104" s="68" t="s">
        <v>210</v>
      </c>
      <c r="Z104" s="68" t="s">
        <v>210</v>
      </c>
      <c r="AA104" s="68" t="s">
        <v>210</v>
      </c>
      <c r="AB104" s="68" t="s">
        <v>210</v>
      </c>
      <c r="AC104" s="68" t="s">
        <v>210</v>
      </c>
      <c r="AD104" s="68" t="s">
        <v>210</v>
      </c>
      <c r="AE104" s="68" t="s">
        <v>210</v>
      </c>
      <c r="AF104" s="68" t="s">
        <v>210</v>
      </c>
      <c r="AG104" s="68" t="s">
        <v>210</v>
      </c>
      <c r="AH104" s="68" t="s">
        <v>210</v>
      </c>
      <c r="AI104" s="68" t="s">
        <v>210</v>
      </c>
      <c r="AJ104" s="68" t="s">
        <v>210</v>
      </c>
      <c r="AK104" s="68" t="s">
        <v>210</v>
      </c>
      <c r="AL104" s="68" t="s">
        <v>210</v>
      </c>
      <c r="AM104" s="68"/>
      <c r="AN104" s="68"/>
      <c r="AO104" s="68" t="s">
        <v>210</v>
      </c>
      <c r="AP104" s="68" t="s">
        <v>210</v>
      </c>
      <c r="AQ104" s="68" t="s">
        <v>210</v>
      </c>
      <c r="AR104" s="68" t="s">
        <v>210</v>
      </c>
      <c r="AS104" s="39"/>
    </row>
    <row r="105" spans="1:45" ht="12.75">
      <c r="A105" s="104" t="s">
        <v>222</v>
      </c>
      <c r="B105" s="104"/>
      <c r="C105" s="104"/>
      <c r="D105" s="104"/>
      <c r="E105" s="104"/>
      <c r="F105" s="104"/>
      <c r="G105" s="68" t="s">
        <v>210</v>
      </c>
      <c r="H105" s="68" t="s">
        <v>210</v>
      </c>
      <c r="I105" s="68" t="s">
        <v>210</v>
      </c>
      <c r="J105" s="68"/>
      <c r="K105" s="68"/>
      <c r="L105" s="68">
        <v>21404</v>
      </c>
      <c r="M105" s="68"/>
      <c r="N105" s="68"/>
      <c r="O105" s="68" t="s">
        <v>210</v>
      </c>
      <c r="P105" s="68" t="s">
        <v>210</v>
      </c>
      <c r="Q105" s="68" t="s">
        <v>210</v>
      </c>
      <c r="R105" s="68" t="s">
        <v>210</v>
      </c>
      <c r="S105" s="68" t="s">
        <v>210</v>
      </c>
      <c r="T105" s="68" t="s">
        <v>210</v>
      </c>
      <c r="U105" s="68" t="s">
        <v>210</v>
      </c>
      <c r="V105" s="68" t="s">
        <v>210</v>
      </c>
      <c r="W105" s="68" t="s">
        <v>210</v>
      </c>
      <c r="X105" s="68" t="s">
        <v>210</v>
      </c>
      <c r="Y105" s="68" t="s">
        <v>210</v>
      </c>
      <c r="Z105" s="68" t="s">
        <v>210</v>
      </c>
      <c r="AA105" s="68" t="s">
        <v>210</v>
      </c>
      <c r="AB105" s="68" t="s">
        <v>210</v>
      </c>
      <c r="AC105" s="68" t="s">
        <v>210</v>
      </c>
      <c r="AD105" s="68" t="s">
        <v>210</v>
      </c>
      <c r="AE105" s="68" t="s">
        <v>210</v>
      </c>
      <c r="AF105" s="68" t="s">
        <v>210</v>
      </c>
      <c r="AG105" s="68" t="s">
        <v>210</v>
      </c>
      <c r="AH105" s="68" t="s">
        <v>210</v>
      </c>
      <c r="AI105" s="68" t="s">
        <v>210</v>
      </c>
      <c r="AJ105" s="68" t="s">
        <v>210</v>
      </c>
      <c r="AK105" s="68" t="s">
        <v>210</v>
      </c>
      <c r="AL105" s="68" t="s">
        <v>210</v>
      </c>
      <c r="AM105" s="68"/>
      <c r="AN105" s="68"/>
      <c r="AO105" s="68" t="s">
        <v>210</v>
      </c>
      <c r="AP105" s="68" t="s">
        <v>210</v>
      </c>
      <c r="AQ105" s="68" t="s">
        <v>210</v>
      </c>
      <c r="AR105" s="68" t="s">
        <v>210</v>
      </c>
      <c r="AS105" s="39"/>
    </row>
    <row r="106" spans="1:45" ht="12.75">
      <c r="A106" s="104" t="s">
        <v>223</v>
      </c>
      <c r="B106" s="104"/>
      <c r="C106" s="104"/>
      <c r="D106" s="104"/>
      <c r="E106" s="104"/>
      <c r="F106" s="104"/>
      <c r="G106" s="68" t="s">
        <v>210</v>
      </c>
      <c r="H106" s="68" t="s">
        <v>210</v>
      </c>
      <c r="I106" s="68" t="s">
        <v>210</v>
      </c>
      <c r="J106" s="68"/>
      <c r="K106" s="68"/>
      <c r="L106" s="68">
        <v>23682</v>
      </c>
      <c r="M106" s="68"/>
      <c r="N106" s="68"/>
      <c r="O106" s="68" t="s">
        <v>210</v>
      </c>
      <c r="P106" s="68" t="s">
        <v>210</v>
      </c>
      <c r="Q106" s="68" t="s">
        <v>210</v>
      </c>
      <c r="R106" s="68" t="s">
        <v>210</v>
      </c>
      <c r="S106" s="68" t="s">
        <v>210</v>
      </c>
      <c r="T106" s="68" t="s">
        <v>210</v>
      </c>
      <c r="U106" s="68" t="s">
        <v>210</v>
      </c>
      <c r="V106" s="68" t="s">
        <v>210</v>
      </c>
      <c r="W106" s="68" t="s">
        <v>210</v>
      </c>
      <c r="X106" s="68" t="s">
        <v>210</v>
      </c>
      <c r="Y106" s="68" t="s">
        <v>210</v>
      </c>
      <c r="Z106" s="68" t="s">
        <v>210</v>
      </c>
      <c r="AA106" s="68" t="s">
        <v>210</v>
      </c>
      <c r="AB106" s="68" t="s">
        <v>210</v>
      </c>
      <c r="AC106" s="68" t="s">
        <v>210</v>
      </c>
      <c r="AD106" s="68" t="s">
        <v>210</v>
      </c>
      <c r="AE106" s="68" t="s">
        <v>210</v>
      </c>
      <c r="AF106" s="68" t="s">
        <v>210</v>
      </c>
      <c r="AG106" s="68" t="s">
        <v>210</v>
      </c>
      <c r="AH106" s="68" t="s">
        <v>210</v>
      </c>
      <c r="AI106" s="68" t="s">
        <v>210</v>
      </c>
      <c r="AJ106" s="68" t="s">
        <v>210</v>
      </c>
      <c r="AK106" s="68" t="s">
        <v>210</v>
      </c>
      <c r="AL106" s="68" t="s">
        <v>210</v>
      </c>
      <c r="AM106" s="68"/>
      <c r="AN106" s="68"/>
      <c r="AO106" s="68" t="s">
        <v>210</v>
      </c>
      <c r="AP106" s="68" t="s">
        <v>210</v>
      </c>
      <c r="AQ106" s="68" t="s">
        <v>210</v>
      </c>
      <c r="AR106" s="68" t="s">
        <v>210</v>
      </c>
      <c r="AS106" s="39"/>
    </row>
    <row r="107" spans="1:45" ht="12.75">
      <c r="A107" s="104" t="s">
        <v>224</v>
      </c>
      <c r="B107" s="104"/>
      <c r="C107" s="104"/>
      <c r="D107" s="104"/>
      <c r="E107" s="104"/>
      <c r="F107" s="104"/>
      <c r="G107" s="68" t="s">
        <v>210</v>
      </c>
      <c r="H107" s="68" t="s">
        <v>210</v>
      </c>
      <c r="I107" s="68" t="s">
        <v>210</v>
      </c>
      <c r="J107" s="68"/>
      <c r="K107" s="68"/>
      <c r="L107" s="68">
        <v>15570</v>
      </c>
      <c r="M107" s="68"/>
      <c r="N107" s="68"/>
      <c r="O107" s="68" t="s">
        <v>210</v>
      </c>
      <c r="P107" s="68" t="s">
        <v>210</v>
      </c>
      <c r="Q107" s="68" t="s">
        <v>210</v>
      </c>
      <c r="R107" s="68" t="s">
        <v>210</v>
      </c>
      <c r="S107" s="68" t="s">
        <v>210</v>
      </c>
      <c r="T107" s="68" t="s">
        <v>210</v>
      </c>
      <c r="U107" s="68" t="s">
        <v>210</v>
      </c>
      <c r="V107" s="68" t="s">
        <v>210</v>
      </c>
      <c r="W107" s="68" t="s">
        <v>210</v>
      </c>
      <c r="X107" s="68" t="s">
        <v>210</v>
      </c>
      <c r="Y107" s="68" t="s">
        <v>210</v>
      </c>
      <c r="Z107" s="68" t="s">
        <v>210</v>
      </c>
      <c r="AA107" s="68" t="s">
        <v>210</v>
      </c>
      <c r="AB107" s="68" t="s">
        <v>210</v>
      </c>
      <c r="AC107" s="68" t="s">
        <v>210</v>
      </c>
      <c r="AD107" s="68" t="s">
        <v>210</v>
      </c>
      <c r="AE107" s="68" t="s">
        <v>210</v>
      </c>
      <c r="AF107" s="68" t="s">
        <v>210</v>
      </c>
      <c r="AG107" s="68" t="s">
        <v>210</v>
      </c>
      <c r="AH107" s="68" t="s">
        <v>210</v>
      </c>
      <c r="AI107" s="68" t="s">
        <v>210</v>
      </c>
      <c r="AJ107" s="68" t="s">
        <v>210</v>
      </c>
      <c r="AK107" s="68" t="s">
        <v>210</v>
      </c>
      <c r="AL107" s="68" t="s">
        <v>210</v>
      </c>
      <c r="AM107" s="68"/>
      <c r="AN107" s="68"/>
      <c r="AO107" s="68" t="s">
        <v>210</v>
      </c>
      <c r="AP107" s="68" t="s">
        <v>210</v>
      </c>
      <c r="AQ107" s="68" t="s">
        <v>210</v>
      </c>
      <c r="AR107" s="68" t="s">
        <v>210</v>
      </c>
      <c r="AS107" s="39"/>
    </row>
    <row r="108" spans="1:45" ht="12.75">
      <c r="A108" s="104" t="s">
        <v>225</v>
      </c>
      <c r="B108" s="104"/>
      <c r="C108" s="104"/>
      <c r="D108" s="104"/>
      <c r="E108" s="104"/>
      <c r="F108" s="104"/>
      <c r="G108" s="68" t="s">
        <v>210</v>
      </c>
      <c r="H108" s="68" t="s">
        <v>210</v>
      </c>
      <c r="I108" s="68" t="s">
        <v>210</v>
      </c>
      <c r="J108" s="68"/>
      <c r="K108" s="68"/>
      <c r="L108" s="68">
        <v>45852</v>
      </c>
      <c r="M108" s="68"/>
      <c r="N108" s="68"/>
      <c r="O108" s="68" t="s">
        <v>210</v>
      </c>
      <c r="P108" s="68" t="s">
        <v>210</v>
      </c>
      <c r="Q108" s="68" t="s">
        <v>210</v>
      </c>
      <c r="R108" s="68" t="s">
        <v>210</v>
      </c>
      <c r="S108" s="68" t="s">
        <v>210</v>
      </c>
      <c r="T108" s="68" t="s">
        <v>210</v>
      </c>
      <c r="U108" s="68" t="s">
        <v>210</v>
      </c>
      <c r="V108" s="68" t="s">
        <v>210</v>
      </c>
      <c r="W108" s="68" t="s">
        <v>210</v>
      </c>
      <c r="X108" s="68" t="s">
        <v>210</v>
      </c>
      <c r="Y108" s="68" t="s">
        <v>210</v>
      </c>
      <c r="Z108" s="68" t="s">
        <v>210</v>
      </c>
      <c r="AA108" s="68" t="s">
        <v>210</v>
      </c>
      <c r="AB108" s="68" t="s">
        <v>210</v>
      </c>
      <c r="AC108" s="68" t="s">
        <v>210</v>
      </c>
      <c r="AD108" s="68" t="s">
        <v>210</v>
      </c>
      <c r="AE108" s="68" t="s">
        <v>210</v>
      </c>
      <c r="AF108" s="68" t="s">
        <v>210</v>
      </c>
      <c r="AG108" s="68" t="s">
        <v>210</v>
      </c>
      <c r="AH108" s="68" t="s">
        <v>210</v>
      </c>
      <c r="AI108" s="68" t="s">
        <v>210</v>
      </c>
      <c r="AJ108" s="68" t="s">
        <v>210</v>
      </c>
      <c r="AK108" s="68" t="s">
        <v>210</v>
      </c>
      <c r="AL108" s="68" t="s">
        <v>210</v>
      </c>
      <c r="AM108" s="68"/>
      <c r="AN108" s="68"/>
      <c r="AO108" s="68" t="s">
        <v>210</v>
      </c>
      <c r="AP108" s="68" t="s">
        <v>210</v>
      </c>
      <c r="AQ108" s="68" t="s">
        <v>210</v>
      </c>
      <c r="AR108" s="68" t="s">
        <v>210</v>
      </c>
      <c r="AS108" s="39"/>
    </row>
    <row r="109" spans="1:45" ht="12.75">
      <c r="A109" s="105" t="s">
        <v>226</v>
      </c>
      <c r="B109" s="105"/>
      <c r="C109" s="105"/>
      <c r="D109" s="105"/>
      <c r="E109" s="105"/>
      <c r="F109" s="105"/>
      <c r="G109" s="69" t="s">
        <v>210</v>
      </c>
      <c r="H109" s="69" t="s">
        <v>210</v>
      </c>
      <c r="I109" s="69" t="s">
        <v>210</v>
      </c>
      <c r="J109" s="69"/>
      <c r="K109" s="69"/>
      <c r="L109" s="69">
        <v>300587</v>
      </c>
      <c r="M109" s="69"/>
      <c r="N109" s="69"/>
      <c r="O109" s="69" t="s">
        <v>210</v>
      </c>
      <c r="P109" s="69" t="s">
        <v>210</v>
      </c>
      <c r="Q109" s="69" t="s">
        <v>210</v>
      </c>
      <c r="R109" s="69" t="s">
        <v>210</v>
      </c>
      <c r="S109" s="69" t="s">
        <v>210</v>
      </c>
      <c r="T109" s="69" t="s">
        <v>210</v>
      </c>
      <c r="U109" s="69" t="s">
        <v>210</v>
      </c>
      <c r="V109" s="69" t="s">
        <v>210</v>
      </c>
      <c r="W109" s="69" t="s">
        <v>210</v>
      </c>
      <c r="X109" s="69" t="s">
        <v>210</v>
      </c>
      <c r="Y109" s="69" t="s">
        <v>210</v>
      </c>
      <c r="Z109" s="69" t="s">
        <v>210</v>
      </c>
      <c r="AA109" s="69" t="s">
        <v>210</v>
      </c>
      <c r="AB109" s="69" t="s">
        <v>210</v>
      </c>
      <c r="AC109" s="69" t="s">
        <v>210</v>
      </c>
      <c r="AD109" s="69" t="s">
        <v>210</v>
      </c>
      <c r="AE109" s="69" t="s">
        <v>210</v>
      </c>
      <c r="AF109" s="69" t="s">
        <v>210</v>
      </c>
      <c r="AG109" s="69" t="s">
        <v>210</v>
      </c>
      <c r="AH109" s="69" t="s">
        <v>210</v>
      </c>
      <c r="AI109" s="69" t="s">
        <v>210</v>
      </c>
      <c r="AJ109" s="69" t="s">
        <v>210</v>
      </c>
      <c r="AK109" s="69" t="s">
        <v>210</v>
      </c>
      <c r="AL109" s="69" t="s">
        <v>210</v>
      </c>
      <c r="AM109" s="69"/>
      <c r="AN109" s="69"/>
      <c r="AO109" s="69" t="s">
        <v>210</v>
      </c>
      <c r="AP109" s="69" t="s">
        <v>210</v>
      </c>
      <c r="AQ109" s="69" t="s">
        <v>210</v>
      </c>
      <c r="AR109" s="69" t="s">
        <v>210</v>
      </c>
      <c r="AS109" s="39"/>
    </row>
    <row r="110" spans="15:47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43"/>
      <c r="AT110" s="43"/>
      <c r="AU110" s="43"/>
    </row>
    <row r="111" spans="1:45" ht="12.75">
      <c r="A111" s="21" t="s">
        <v>231</v>
      </c>
      <c r="D111" s="14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:45" ht="12.75">
      <c r="A112" s="2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:45" ht="12.75">
      <c r="A113" s="21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AS534" s="39"/>
    </row>
    <row r="535" spans="15:17" ht="12.75">
      <c r="O535"/>
      <c r="P535"/>
      <c r="Q535"/>
    </row>
    <row r="536" spans="15:17" ht="12.75">
      <c r="O536"/>
      <c r="P536"/>
      <c r="Q536"/>
    </row>
    <row r="537" spans="15:17" ht="12.75">
      <c r="O537"/>
      <c r="P537"/>
      <c r="Q537"/>
    </row>
  </sheetData>
  <sheetProtection/>
  <mergeCells count="38">
    <mergeCell ref="A108:F108"/>
    <mergeCell ref="A109:F109"/>
    <mergeCell ref="A10:N10"/>
    <mergeCell ref="A15:N15"/>
    <mergeCell ref="A103:F103"/>
    <mergeCell ref="A104:F104"/>
    <mergeCell ref="A105:F105"/>
    <mergeCell ref="A106:F106"/>
    <mergeCell ref="A99:F99"/>
    <mergeCell ref="A102:F102"/>
    <mergeCell ref="A95:F95"/>
    <mergeCell ref="A96:F96"/>
    <mergeCell ref="A97:F97"/>
    <mergeCell ref="A98:F98"/>
    <mergeCell ref="A107:F107"/>
    <mergeCell ref="A28:AR28"/>
    <mergeCell ref="A57:AR57"/>
    <mergeCell ref="A65:AR65"/>
    <mergeCell ref="A86:AR86"/>
    <mergeCell ref="A100:F100"/>
    <mergeCell ref="A101:F101"/>
    <mergeCell ref="A11:N11"/>
    <mergeCell ref="A13:N13"/>
    <mergeCell ref="A24:A26"/>
    <mergeCell ref="B24:B26"/>
    <mergeCell ref="C24:C26"/>
    <mergeCell ref="J24:K24"/>
    <mergeCell ref="L24:N24"/>
    <mergeCell ref="G24:I24"/>
    <mergeCell ref="D25:D26"/>
    <mergeCell ref="G25:G26"/>
    <mergeCell ref="L25:L26"/>
    <mergeCell ref="D24:F24"/>
    <mergeCell ref="A14:N14"/>
    <mergeCell ref="K17:L17"/>
    <mergeCell ref="K21:L21"/>
    <mergeCell ref="K20:L20"/>
    <mergeCell ref="K16:L16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37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0" t="s">
        <v>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1" t="s">
        <v>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7" t="s">
        <v>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06" t="s">
        <v>47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9" t="s">
        <v>43</v>
      </c>
      <c r="L16" s="89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8">
        <f>44315/1000</f>
        <v>44.315</v>
      </c>
      <c r="L17" s="88"/>
      <c r="M17" s="47" t="s">
        <v>9</v>
      </c>
      <c r="N17" s="48">
        <f>300587/1000</f>
        <v>300.587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34620</v>
      </c>
      <c r="M19" s="47" t="s">
        <v>9</v>
      </c>
      <c r="N19" s="48">
        <v>212483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8">
        <v>146.72</v>
      </c>
      <c r="L20" s="88"/>
      <c r="M20" s="19" t="s">
        <v>10</v>
      </c>
      <c r="N20" s="48">
        <v>146.72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8">
        <f>967/1000</f>
        <v>0.967</v>
      </c>
      <c r="L21" s="88"/>
      <c r="M21" s="19" t="s">
        <v>9</v>
      </c>
      <c r="N21" s="48">
        <f>21404/1000</f>
        <v>21.404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95" t="s">
        <v>5</v>
      </c>
      <c r="K24" s="96"/>
      <c r="L24" s="82" t="s">
        <v>22</v>
      </c>
      <c r="M24" s="82"/>
      <c r="N24" s="82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97" t="s">
        <v>12</v>
      </c>
      <c r="E25" s="23" t="s">
        <v>20</v>
      </c>
      <c r="F25" s="23" t="s">
        <v>17</v>
      </c>
      <c r="G25" s="9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2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98"/>
      <c r="E26" s="17" t="s">
        <v>19</v>
      </c>
      <c r="F26" s="23" t="s">
        <v>18</v>
      </c>
      <c r="G26" s="98"/>
      <c r="H26" s="17" t="s">
        <v>19</v>
      </c>
      <c r="I26" s="23" t="s">
        <v>18</v>
      </c>
      <c r="J26" s="17" t="s">
        <v>19</v>
      </c>
      <c r="K26" s="23" t="s">
        <v>18</v>
      </c>
      <c r="L26" s="8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99" t="s">
        <v>50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39"/>
    </row>
    <row r="29" spans="1:45" ht="84">
      <c r="A29" s="50">
        <v>1</v>
      </c>
      <c r="B29" s="51" t="s">
        <v>51</v>
      </c>
      <c r="C29" s="52">
        <v>3</v>
      </c>
      <c r="D29" s="53">
        <v>207</v>
      </c>
      <c r="E29" s="53" t="s">
        <v>52</v>
      </c>
      <c r="F29" s="53" t="s">
        <v>53</v>
      </c>
      <c r="G29" s="53">
        <v>621</v>
      </c>
      <c r="H29" s="53" t="s">
        <v>54</v>
      </c>
      <c r="I29" s="53" t="s">
        <v>55</v>
      </c>
      <c r="J29" s="53" t="s">
        <v>56</v>
      </c>
      <c r="K29" s="54" t="s">
        <v>57</v>
      </c>
      <c r="L29" s="53">
        <v>4875</v>
      </c>
      <c r="M29" s="53" t="s">
        <v>58</v>
      </c>
      <c r="N29" s="53" t="s">
        <v>59</v>
      </c>
      <c r="O29" s="55">
        <f>84+22</f>
        <v>106</v>
      </c>
      <c r="P29" s="56" t="s">
        <v>60</v>
      </c>
      <c r="Q29" s="55">
        <f>1876+481</f>
        <v>2357</v>
      </c>
      <c r="R29" s="55">
        <v>621</v>
      </c>
      <c r="S29" s="55">
        <v>4875</v>
      </c>
      <c r="T29" s="56"/>
      <c r="U29" s="56"/>
      <c r="V29" s="55"/>
      <c r="W29" s="55"/>
      <c r="X29" s="56">
        <v>8764</v>
      </c>
      <c r="Y29" s="56"/>
      <c r="Z29" s="56"/>
      <c r="AA29" s="56"/>
      <c r="AB29" s="56"/>
      <c r="AC29" s="56"/>
      <c r="AD29" s="56"/>
      <c r="AE29" s="57">
        <v>1876</v>
      </c>
      <c r="AF29" s="57">
        <v>2793</v>
      </c>
      <c r="AG29" s="57">
        <v>481</v>
      </c>
      <c r="AH29" s="57">
        <v>206</v>
      </c>
      <c r="AI29" s="55">
        <v>84</v>
      </c>
      <c r="AJ29" s="55">
        <v>372</v>
      </c>
      <c r="AK29" s="55">
        <v>22</v>
      </c>
      <c r="AL29" s="55">
        <v>165</v>
      </c>
      <c r="AM29" s="55">
        <v>4875</v>
      </c>
      <c r="AN29" s="55">
        <v>621</v>
      </c>
      <c r="AO29" s="58">
        <v>22.32</v>
      </c>
      <c r="AP29" s="58">
        <v>7.511</v>
      </c>
      <c r="AQ29" s="58">
        <v>22.301</v>
      </c>
      <c r="AR29" s="58">
        <v>1.248</v>
      </c>
      <c r="AS29" s="39"/>
    </row>
    <row r="30" spans="1:45" ht="12.75">
      <c r="A30" s="59" t="s">
        <v>23</v>
      </c>
      <c r="B30" s="60" t="s">
        <v>61</v>
      </c>
      <c r="C30" s="61" t="s">
        <v>23</v>
      </c>
      <c r="D30" s="62"/>
      <c r="E30" s="62"/>
      <c r="F30" s="62"/>
      <c r="G30" s="62">
        <v>796</v>
      </c>
      <c r="H30" s="62"/>
      <c r="I30" s="62"/>
      <c r="J30" s="62"/>
      <c r="K30" s="63"/>
      <c r="L30" s="62">
        <v>8764</v>
      </c>
      <c r="M30" s="62"/>
      <c r="N30" s="62"/>
      <c r="O30" s="64"/>
      <c r="P30" s="65"/>
      <c r="Q30" s="64"/>
      <c r="R30" s="64"/>
      <c r="S30" s="64"/>
      <c r="T30" s="65" t="s">
        <v>61</v>
      </c>
      <c r="U30" s="65"/>
      <c r="V30" s="64">
        <v>8764</v>
      </c>
      <c r="W30" s="64"/>
      <c r="X30" s="65"/>
      <c r="Y30" s="65">
        <v>796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96">
      <c r="A31" s="50">
        <v>2</v>
      </c>
      <c r="B31" s="51" t="s">
        <v>62</v>
      </c>
      <c r="C31" s="52">
        <v>3</v>
      </c>
      <c r="D31" s="53">
        <v>173.24</v>
      </c>
      <c r="E31" s="53" t="s">
        <v>63</v>
      </c>
      <c r="F31" s="53" t="s">
        <v>64</v>
      </c>
      <c r="G31" s="53">
        <v>520</v>
      </c>
      <c r="H31" s="53" t="s">
        <v>65</v>
      </c>
      <c r="I31" s="53" t="s">
        <v>66</v>
      </c>
      <c r="J31" s="53" t="s">
        <v>67</v>
      </c>
      <c r="K31" s="54" t="s">
        <v>68</v>
      </c>
      <c r="L31" s="53">
        <v>4654</v>
      </c>
      <c r="M31" s="53" t="s">
        <v>69</v>
      </c>
      <c r="N31" s="53" t="s">
        <v>70</v>
      </c>
      <c r="O31" s="55">
        <f>67+35</f>
        <v>102</v>
      </c>
      <c r="P31" s="56" t="s">
        <v>60</v>
      </c>
      <c r="Q31" s="55">
        <f>1484+777</f>
        <v>2261</v>
      </c>
      <c r="R31" s="55">
        <v>520</v>
      </c>
      <c r="S31" s="55">
        <v>4654</v>
      </c>
      <c r="T31" s="56"/>
      <c r="U31" s="56"/>
      <c r="V31" s="55"/>
      <c r="W31" s="55"/>
      <c r="X31" s="56">
        <v>8272</v>
      </c>
      <c r="Y31" s="56"/>
      <c r="Z31" s="56"/>
      <c r="AA31" s="56"/>
      <c r="AB31" s="56"/>
      <c r="AC31" s="56"/>
      <c r="AD31" s="56"/>
      <c r="AE31" s="57">
        <v>1484</v>
      </c>
      <c r="AF31" s="57">
        <v>2997</v>
      </c>
      <c r="AG31" s="57">
        <v>777</v>
      </c>
      <c r="AH31" s="57">
        <v>173</v>
      </c>
      <c r="AI31" s="55">
        <v>67</v>
      </c>
      <c r="AJ31" s="55">
        <v>408</v>
      </c>
      <c r="AK31" s="55">
        <v>35</v>
      </c>
      <c r="AL31" s="55">
        <v>45</v>
      </c>
      <c r="AM31" s="55">
        <v>4654</v>
      </c>
      <c r="AN31" s="55">
        <v>520</v>
      </c>
      <c r="AO31" s="58">
        <v>22.32</v>
      </c>
      <c r="AP31" s="58">
        <v>7.344</v>
      </c>
      <c r="AQ31" s="58">
        <v>22.318</v>
      </c>
      <c r="AR31" s="58">
        <v>3.828</v>
      </c>
      <c r="AS31" s="39"/>
    </row>
    <row r="32" spans="1:45" ht="12.75">
      <c r="A32" s="59" t="s">
        <v>23</v>
      </c>
      <c r="B32" s="60" t="s">
        <v>61</v>
      </c>
      <c r="C32" s="61" t="s">
        <v>23</v>
      </c>
      <c r="D32" s="62"/>
      <c r="E32" s="62"/>
      <c r="F32" s="62"/>
      <c r="G32" s="62">
        <v>683</v>
      </c>
      <c r="H32" s="62"/>
      <c r="I32" s="62"/>
      <c r="J32" s="62"/>
      <c r="K32" s="63"/>
      <c r="L32" s="62">
        <v>8272</v>
      </c>
      <c r="M32" s="62"/>
      <c r="N32" s="62"/>
      <c r="O32" s="64"/>
      <c r="P32" s="65"/>
      <c r="Q32" s="64"/>
      <c r="R32" s="64"/>
      <c r="S32" s="64"/>
      <c r="T32" s="65" t="s">
        <v>61</v>
      </c>
      <c r="U32" s="65"/>
      <c r="V32" s="64">
        <v>8272</v>
      </c>
      <c r="W32" s="64"/>
      <c r="X32" s="65"/>
      <c r="Y32" s="65">
        <v>683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72">
      <c r="A33" s="50">
        <v>3</v>
      </c>
      <c r="B33" s="51" t="s">
        <v>71</v>
      </c>
      <c r="C33" s="52">
        <v>-3.18</v>
      </c>
      <c r="D33" s="53">
        <v>124.21</v>
      </c>
      <c r="E33" s="53"/>
      <c r="F33" s="53" t="s">
        <v>72</v>
      </c>
      <c r="G33" s="53">
        <v>-395</v>
      </c>
      <c r="H33" s="53"/>
      <c r="I33" s="53" t="s">
        <v>73</v>
      </c>
      <c r="J33" s="53">
        <v>22.32</v>
      </c>
      <c r="K33" s="54" t="s">
        <v>74</v>
      </c>
      <c r="L33" s="53">
        <v>-2883</v>
      </c>
      <c r="M33" s="53"/>
      <c r="N33" s="53" t="s">
        <v>75</v>
      </c>
      <c r="O33" s="55">
        <f>0+-34</f>
        <v>-34</v>
      </c>
      <c r="P33" s="56" t="s">
        <v>60</v>
      </c>
      <c r="Q33" s="55">
        <f>0+-763</f>
        <v>-763</v>
      </c>
      <c r="R33" s="55">
        <v>-395</v>
      </c>
      <c r="S33" s="55">
        <v>-2883</v>
      </c>
      <c r="T33" s="56"/>
      <c r="U33" s="56"/>
      <c r="V33" s="55"/>
      <c r="W33" s="55"/>
      <c r="X33" s="56">
        <v>-4104</v>
      </c>
      <c r="Y33" s="56"/>
      <c r="Z33" s="56"/>
      <c r="AA33" s="56"/>
      <c r="AB33" s="56"/>
      <c r="AC33" s="56"/>
      <c r="AD33" s="56"/>
      <c r="AE33" s="57"/>
      <c r="AF33" s="57">
        <v>-2883</v>
      </c>
      <c r="AG33" s="57">
        <v>-763</v>
      </c>
      <c r="AH33" s="57"/>
      <c r="AI33" s="55"/>
      <c r="AJ33" s="55">
        <v>-395</v>
      </c>
      <c r="AK33" s="55">
        <v>-34</v>
      </c>
      <c r="AL33" s="55"/>
      <c r="AM33" s="55">
        <v>-2883</v>
      </c>
      <c r="AN33" s="55">
        <v>-395</v>
      </c>
      <c r="AO33" s="58">
        <v>22.32</v>
      </c>
      <c r="AP33" s="58">
        <v>7.3</v>
      </c>
      <c r="AQ33" s="58">
        <v>22.32</v>
      </c>
      <c r="AR33" s="58" t="s">
        <v>23</v>
      </c>
      <c r="AS33" s="39"/>
    </row>
    <row r="34" spans="1:45" ht="12.75">
      <c r="A34" s="59" t="s">
        <v>23</v>
      </c>
      <c r="B34" s="60" t="s">
        <v>61</v>
      </c>
      <c r="C34" s="61" t="s">
        <v>23</v>
      </c>
      <c r="D34" s="62"/>
      <c r="E34" s="62"/>
      <c r="F34" s="62"/>
      <c r="G34" s="62">
        <v>-449</v>
      </c>
      <c r="H34" s="62"/>
      <c r="I34" s="62"/>
      <c r="J34" s="62"/>
      <c r="K34" s="63"/>
      <c r="L34" s="62">
        <v>-4104</v>
      </c>
      <c r="M34" s="62"/>
      <c r="N34" s="62"/>
      <c r="O34" s="64"/>
      <c r="P34" s="65"/>
      <c r="Q34" s="64"/>
      <c r="R34" s="64"/>
      <c r="S34" s="64"/>
      <c r="T34" s="65" t="s">
        <v>61</v>
      </c>
      <c r="U34" s="65"/>
      <c r="V34" s="64">
        <v>-4104</v>
      </c>
      <c r="W34" s="64"/>
      <c r="X34" s="65"/>
      <c r="Y34" s="65">
        <v>-449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72">
      <c r="A35" s="50">
        <v>4</v>
      </c>
      <c r="B35" s="51" t="s">
        <v>76</v>
      </c>
      <c r="C35" s="52">
        <v>3.18</v>
      </c>
      <c r="D35" s="53">
        <v>80.38</v>
      </c>
      <c r="E35" s="53"/>
      <c r="F35" s="53" t="s">
        <v>77</v>
      </c>
      <c r="G35" s="53">
        <v>256</v>
      </c>
      <c r="H35" s="53"/>
      <c r="I35" s="53" t="s">
        <v>78</v>
      </c>
      <c r="J35" s="53">
        <v>22.32</v>
      </c>
      <c r="K35" s="54" t="s">
        <v>79</v>
      </c>
      <c r="L35" s="53">
        <v>1779</v>
      </c>
      <c r="M35" s="53"/>
      <c r="N35" s="53" t="s">
        <v>80</v>
      </c>
      <c r="O35" s="55">
        <f>0+25</f>
        <v>25</v>
      </c>
      <c r="P35" s="56" t="s">
        <v>60</v>
      </c>
      <c r="Q35" s="55">
        <f>0+568</f>
        <v>568</v>
      </c>
      <c r="R35" s="55">
        <v>256</v>
      </c>
      <c r="S35" s="55">
        <v>1779</v>
      </c>
      <c r="T35" s="56"/>
      <c r="U35" s="56"/>
      <c r="V35" s="55"/>
      <c r="W35" s="55"/>
      <c r="X35" s="56">
        <v>2688</v>
      </c>
      <c r="Y35" s="56"/>
      <c r="Z35" s="56"/>
      <c r="AA35" s="56"/>
      <c r="AB35" s="56"/>
      <c r="AC35" s="56"/>
      <c r="AD35" s="56"/>
      <c r="AE35" s="57"/>
      <c r="AF35" s="57">
        <v>1779</v>
      </c>
      <c r="AG35" s="57">
        <v>568</v>
      </c>
      <c r="AH35" s="57"/>
      <c r="AI35" s="55"/>
      <c r="AJ35" s="55">
        <v>256</v>
      </c>
      <c r="AK35" s="55">
        <v>25</v>
      </c>
      <c r="AL35" s="55"/>
      <c r="AM35" s="55">
        <v>1779</v>
      </c>
      <c r="AN35" s="55">
        <v>256</v>
      </c>
      <c r="AO35" s="58">
        <v>22.32</v>
      </c>
      <c r="AP35" s="58">
        <v>6.96</v>
      </c>
      <c r="AQ35" s="58">
        <v>22.32</v>
      </c>
      <c r="AR35" s="58" t="s">
        <v>23</v>
      </c>
      <c r="AS35" s="39"/>
    </row>
    <row r="36" spans="1:45" ht="12.75">
      <c r="A36" s="59" t="s">
        <v>23</v>
      </c>
      <c r="B36" s="60" t="s">
        <v>61</v>
      </c>
      <c r="C36" s="61" t="s">
        <v>23</v>
      </c>
      <c r="D36" s="62"/>
      <c r="E36" s="62"/>
      <c r="F36" s="62"/>
      <c r="G36" s="62">
        <v>296</v>
      </c>
      <c r="H36" s="62"/>
      <c r="I36" s="62"/>
      <c r="J36" s="62"/>
      <c r="K36" s="63"/>
      <c r="L36" s="62">
        <v>2688</v>
      </c>
      <c r="M36" s="62"/>
      <c r="N36" s="62"/>
      <c r="O36" s="64"/>
      <c r="P36" s="65"/>
      <c r="Q36" s="64"/>
      <c r="R36" s="64"/>
      <c r="S36" s="64"/>
      <c r="T36" s="65" t="s">
        <v>61</v>
      </c>
      <c r="U36" s="65"/>
      <c r="V36" s="64">
        <v>2688</v>
      </c>
      <c r="W36" s="64"/>
      <c r="X36" s="65"/>
      <c r="Y36" s="65">
        <v>296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96">
      <c r="A37" s="50">
        <v>5</v>
      </c>
      <c r="B37" s="51" t="s">
        <v>81</v>
      </c>
      <c r="C37" s="52">
        <v>3</v>
      </c>
      <c r="D37" s="53">
        <v>49.91</v>
      </c>
      <c r="E37" s="53">
        <v>2.99</v>
      </c>
      <c r="F37" s="53" t="s">
        <v>82</v>
      </c>
      <c r="G37" s="53">
        <v>150</v>
      </c>
      <c r="H37" s="53">
        <v>9</v>
      </c>
      <c r="I37" s="53" t="s">
        <v>83</v>
      </c>
      <c r="J37" s="53">
        <v>22.32</v>
      </c>
      <c r="K37" s="54" t="s">
        <v>84</v>
      </c>
      <c r="L37" s="53">
        <v>1326</v>
      </c>
      <c r="M37" s="53">
        <v>200</v>
      </c>
      <c r="N37" s="53" t="s">
        <v>85</v>
      </c>
      <c r="O37" s="55">
        <f>9+15</f>
        <v>24</v>
      </c>
      <c r="P37" s="56" t="s">
        <v>60</v>
      </c>
      <c r="Q37" s="55">
        <f>200+346</f>
        <v>546</v>
      </c>
      <c r="R37" s="55">
        <v>150</v>
      </c>
      <c r="S37" s="55">
        <v>1326</v>
      </c>
      <c r="T37" s="56"/>
      <c r="U37" s="56"/>
      <c r="V37" s="55"/>
      <c r="W37" s="55"/>
      <c r="X37" s="56">
        <v>2227</v>
      </c>
      <c r="Y37" s="56"/>
      <c r="Z37" s="56"/>
      <c r="AA37" s="56"/>
      <c r="AB37" s="56"/>
      <c r="AC37" s="56"/>
      <c r="AD37" s="56"/>
      <c r="AE37" s="57">
        <v>200</v>
      </c>
      <c r="AF37" s="57">
        <v>1126</v>
      </c>
      <c r="AG37" s="57">
        <v>346</v>
      </c>
      <c r="AH37" s="57"/>
      <c r="AI37" s="55">
        <v>9</v>
      </c>
      <c r="AJ37" s="55">
        <v>141</v>
      </c>
      <c r="AK37" s="55">
        <v>15</v>
      </c>
      <c r="AL37" s="55"/>
      <c r="AM37" s="55">
        <v>1326</v>
      </c>
      <c r="AN37" s="55">
        <v>150</v>
      </c>
      <c r="AO37" s="58">
        <v>22.32</v>
      </c>
      <c r="AP37" s="58">
        <v>7.998</v>
      </c>
      <c r="AQ37" s="58">
        <v>22.331</v>
      </c>
      <c r="AR37" s="58" t="s">
        <v>23</v>
      </c>
      <c r="AS37" s="39"/>
    </row>
    <row r="38" spans="1:45" ht="12.75">
      <c r="A38" s="59" t="s">
        <v>23</v>
      </c>
      <c r="B38" s="60" t="s">
        <v>61</v>
      </c>
      <c r="C38" s="61" t="s">
        <v>23</v>
      </c>
      <c r="D38" s="62"/>
      <c r="E38" s="62"/>
      <c r="F38" s="62"/>
      <c r="G38" s="62">
        <v>189</v>
      </c>
      <c r="H38" s="62"/>
      <c r="I38" s="62"/>
      <c r="J38" s="62"/>
      <c r="K38" s="63"/>
      <c r="L38" s="62">
        <v>2227</v>
      </c>
      <c r="M38" s="62"/>
      <c r="N38" s="62"/>
      <c r="O38" s="64"/>
      <c r="P38" s="65"/>
      <c r="Q38" s="64"/>
      <c r="R38" s="64"/>
      <c r="S38" s="64"/>
      <c r="T38" s="65" t="s">
        <v>61</v>
      </c>
      <c r="U38" s="65"/>
      <c r="V38" s="64">
        <v>2227</v>
      </c>
      <c r="W38" s="64"/>
      <c r="X38" s="65"/>
      <c r="Y38" s="65">
        <v>189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72">
      <c r="A39" s="50">
        <v>6</v>
      </c>
      <c r="B39" s="51" t="s">
        <v>86</v>
      </c>
      <c r="C39" s="52">
        <v>3</v>
      </c>
      <c r="D39" s="53">
        <v>173.24</v>
      </c>
      <c r="E39" s="53" t="s">
        <v>63</v>
      </c>
      <c r="F39" s="53" t="s">
        <v>64</v>
      </c>
      <c r="G39" s="53">
        <v>520</v>
      </c>
      <c r="H39" s="53" t="s">
        <v>65</v>
      </c>
      <c r="I39" s="53" t="s">
        <v>66</v>
      </c>
      <c r="J39" s="53" t="s">
        <v>67</v>
      </c>
      <c r="K39" s="54" t="s">
        <v>68</v>
      </c>
      <c r="L39" s="53">
        <v>4654</v>
      </c>
      <c r="M39" s="53" t="s">
        <v>69</v>
      </c>
      <c r="N39" s="53" t="s">
        <v>70</v>
      </c>
      <c r="O39" s="55">
        <f>67+35</f>
        <v>102</v>
      </c>
      <c r="P39" s="56" t="s">
        <v>60</v>
      </c>
      <c r="Q39" s="55">
        <f>1484+777</f>
        <v>2261</v>
      </c>
      <c r="R39" s="55">
        <v>520</v>
      </c>
      <c r="S39" s="55">
        <v>4654</v>
      </c>
      <c r="T39" s="56"/>
      <c r="U39" s="56"/>
      <c r="V39" s="55"/>
      <c r="W39" s="55"/>
      <c r="X39" s="56">
        <v>8272</v>
      </c>
      <c r="Y39" s="56"/>
      <c r="Z39" s="56"/>
      <c r="AA39" s="56"/>
      <c r="AB39" s="56"/>
      <c r="AC39" s="56"/>
      <c r="AD39" s="56"/>
      <c r="AE39" s="57">
        <v>1484</v>
      </c>
      <c r="AF39" s="57">
        <v>2997</v>
      </c>
      <c r="AG39" s="57">
        <v>777</v>
      </c>
      <c r="AH39" s="57">
        <v>173</v>
      </c>
      <c r="AI39" s="55">
        <v>67</v>
      </c>
      <c r="AJ39" s="55">
        <v>408</v>
      </c>
      <c r="AK39" s="55">
        <v>35</v>
      </c>
      <c r="AL39" s="55">
        <v>45</v>
      </c>
      <c r="AM39" s="55">
        <v>4654</v>
      </c>
      <c r="AN39" s="55">
        <v>520</v>
      </c>
      <c r="AO39" s="58">
        <v>22.32</v>
      </c>
      <c r="AP39" s="58">
        <v>7.344</v>
      </c>
      <c r="AQ39" s="58">
        <v>22.318</v>
      </c>
      <c r="AR39" s="58">
        <v>3.828</v>
      </c>
      <c r="AS39" s="39"/>
    </row>
    <row r="40" spans="1:45" ht="12.75">
      <c r="A40" s="59" t="s">
        <v>23</v>
      </c>
      <c r="B40" s="60" t="s">
        <v>61</v>
      </c>
      <c r="C40" s="61" t="s">
        <v>23</v>
      </c>
      <c r="D40" s="62"/>
      <c r="E40" s="62"/>
      <c r="F40" s="62"/>
      <c r="G40" s="62">
        <v>683</v>
      </c>
      <c r="H40" s="62"/>
      <c r="I40" s="62"/>
      <c r="J40" s="62"/>
      <c r="K40" s="63"/>
      <c r="L40" s="62">
        <v>8272</v>
      </c>
      <c r="M40" s="62"/>
      <c r="N40" s="62"/>
      <c r="O40" s="64"/>
      <c r="P40" s="65"/>
      <c r="Q40" s="64"/>
      <c r="R40" s="64"/>
      <c r="S40" s="64"/>
      <c r="T40" s="65" t="s">
        <v>61</v>
      </c>
      <c r="U40" s="65"/>
      <c r="V40" s="64">
        <v>8272</v>
      </c>
      <c r="W40" s="64"/>
      <c r="X40" s="65"/>
      <c r="Y40" s="65">
        <v>683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72">
      <c r="A41" s="50">
        <v>7</v>
      </c>
      <c r="B41" s="51" t="s">
        <v>71</v>
      </c>
      <c r="C41" s="52">
        <v>-3.18</v>
      </c>
      <c r="D41" s="53">
        <v>124.21</v>
      </c>
      <c r="E41" s="53"/>
      <c r="F41" s="53" t="s">
        <v>72</v>
      </c>
      <c r="G41" s="53">
        <v>-395</v>
      </c>
      <c r="H41" s="53"/>
      <c r="I41" s="53" t="s">
        <v>73</v>
      </c>
      <c r="J41" s="53">
        <v>22.32</v>
      </c>
      <c r="K41" s="54" t="s">
        <v>74</v>
      </c>
      <c r="L41" s="53">
        <v>-2883</v>
      </c>
      <c r="M41" s="53"/>
      <c r="N41" s="53" t="s">
        <v>75</v>
      </c>
      <c r="O41" s="55">
        <f>0+-34</f>
        <v>-34</v>
      </c>
      <c r="P41" s="56" t="s">
        <v>60</v>
      </c>
      <c r="Q41" s="55">
        <f>0+-763</f>
        <v>-763</v>
      </c>
      <c r="R41" s="55">
        <v>-395</v>
      </c>
      <c r="S41" s="55">
        <v>-2883</v>
      </c>
      <c r="T41" s="56"/>
      <c r="U41" s="56"/>
      <c r="V41" s="55"/>
      <c r="W41" s="55"/>
      <c r="X41" s="56">
        <v>-4104</v>
      </c>
      <c r="Y41" s="56"/>
      <c r="Z41" s="56"/>
      <c r="AA41" s="56"/>
      <c r="AB41" s="56"/>
      <c r="AC41" s="56"/>
      <c r="AD41" s="56"/>
      <c r="AE41" s="57"/>
      <c r="AF41" s="57">
        <v>-2883</v>
      </c>
      <c r="AG41" s="57">
        <v>-763</v>
      </c>
      <c r="AH41" s="57"/>
      <c r="AI41" s="55"/>
      <c r="AJ41" s="55">
        <v>-395</v>
      </c>
      <c r="AK41" s="55">
        <v>-34</v>
      </c>
      <c r="AL41" s="55"/>
      <c r="AM41" s="55">
        <v>-2883</v>
      </c>
      <c r="AN41" s="55">
        <v>-395</v>
      </c>
      <c r="AO41" s="58">
        <v>22.32</v>
      </c>
      <c r="AP41" s="58">
        <v>7.3</v>
      </c>
      <c r="AQ41" s="58">
        <v>22.32</v>
      </c>
      <c r="AR41" s="58" t="s">
        <v>23</v>
      </c>
      <c r="AS41" s="39"/>
    </row>
    <row r="42" spans="1:45" ht="12.75">
      <c r="A42" s="59" t="s">
        <v>23</v>
      </c>
      <c r="B42" s="60" t="s">
        <v>61</v>
      </c>
      <c r="C42" s="61" t="s">
        <v>23</v>
      </c>
      <c r="D42" s="62"/>
      <c r="E42" s="62"/>
      <c r="F42" s="62"/>
      <c r="G42" s="62">
        <v>-449</v>
      </c>
      <c r="H42" s="62"/>
      <c r="I42" s="62"/>
      <c r="J42" s="62"/>
      <c r="K42" s="63"/>
      <c r="L42" s="62">
        <v>-4104</v>
      </c>
      <c r="M42" s="62"/>
      <c r="N42" s="62"/>
      <c r="O42" s="64"/>
      <c r="P42" s="65"/>
      <c r="Q42" s="64"/>
      <c r="R42" s="64"/>
      <c r="S42" s="64"/>
      <c r="T42" s="65" t="s">
        <v>61</v>
      </c>
      <c r="U42" s="65"/>
      <c r="V42" s="64">
        <v>-4104</v>
      </c>
      <c r="W42" s="64"/>
      <c r="X42" s="65"/>
      <c r="Y42" s="65">
        <v>-449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72">
      <c r="A43" s="50">
        <v>8</v>
      </c>
      <c r="B43" s="51" t="s">
        <v>76</v>
      </c>
      <c r="C43" s="52">
        <v>3.18</v>
      </c>
      <c r="D43" s="53">
        <v>80.38</v>
      </c>
      <c r="E43" s="53"/>
      <c r="F43" s="53" t="s">
        <v>77</v>
      </c>
      <c r="G43" s="53">
        <v>256</v>
      </c>
      <c r="H43" s="53"/>
      <c r="I43" s="53" t="s">
        <v>78</v>
      </c>
      <c r="J43" s="53">
        <v>22.32</v>
      </c>
      <c r="K43" s="54" t="s">
        <v>79</v>
      </c>
      <c r="L43" s="53">
        <v>1779</v>
      </c>
      <c r="M43" s="53"/>
      <c r="N43" s="53" t="s">
        <v>80</v>
      </c>
      <c r="O43" s="55">
        <f>0+25</f>
        <v>25</v>
      </c>
      <c r="P43" s="56" t="s">
        <v>60</v>
      </c>
      <c r="Q43" s="55">
        <f>0+568</f>
        <v>568</v>
      </c>
      <c r="R43" s="55">
        <v>256</v>
      </c>
      <c r="S43" s="55">
        <v>1779</v>
      </c>
      <c r="T43" s="56"/>
      <c r="U43" s="56"/>
      <c r="V43" s="55"/>
      <c r="W43" s="55"/>
      <c r="X43" s="56">
        <v>2688</v>
      </c>
      <c r="Y43" s="56"/>
      <c r="Z43" s="56"/>
      <c r="AA43" s="56"/>
      <c r="AB43" s="56"/>
      <c r="AC43" s="56"/>
      <c r="AD43" s="56"/>
      <c r="AE43" s="57"/>
      <c r="AF43" s="57">
        <v>1779</v>
      </c>
      <c r="AG43" s="57">
        <v>568</v>
      </c>
      <c r="AH43" s="57"/>
      <c r="AI43" s="55"/>
      <c r="AJ43" s="55">
        <v>256</v>
      </c>
      <c r="AK43" s="55">
        <v>25</v>
      </c>
      <c r="AL43" s="55"/>
      <c r="AM43" s="55">
        <v>1779</v>
      </c>
      <c r="AN43" s="55">
        <v>256</v>
      </c>
      <c r="AO43" s="58">
        <v>22.32</v>
      </c>
      <c r="AP43" s="58">
        <v>6.96</v>
      </c>
      <c r="AQ43" s="58">
        <v>22.32</v>
      </c>
      <c r="AR43" s="58" t="s">
        <v>23</v>
      </c>
      <c r="AS43" s="39"/>
    </row>
    <row r="44" spans="1:45" ht="12.75">
      <c r="A44" s="59" t="s">
        <v>23</v>
      </c>
      <c r="B44" s="60" t="s">
        <v>61</v>
      </c>
      <c r="C44" s="61" t="s">
        <v>23</v>
      </c>
      <c r="D44" s="62"/>
      <c r="E44" s="62"/>
      <c r="F44" s="62"/>
      <c r="G44" s="62">
        <v>296</v>
      </c>
      <c r="H44" s="62"/>
      <c r="I44" s="62"/>
      <c r="J44" s="62"/>
      <c r="K44" s="63"/>
      <c r="L44" s="62">
        <v>2688</v>
      </c>
      <c r="M44" s="62"/>
      <c r="N44" s="62"/>
      <c r="O44" s="64"/>
      <c r="P44" s="65"/>
      <c r="Q44" s="64"/>
      <c r="R44" s="64"/>
      <c r="S44" s="64"/>
      <c r="T44" s="65" t="s">
        <v>61</v>
      </c>
      <c r="U44" s="65"/>
      <c r="V44" s="64">
        <v>2688</v>
      </c>
      <c r="W44" s="64"/>
      <c r="X44" s="65"/>
      <c r="Y44" s="65">
        <v>296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72">
      <c r="A45" s="50">
        <v>9</v>
      </c>
      <c r="B45" s="51" t="s">
        <v>87</v>
      </c>
      <c r="C45" s="52">
        <v>3</v>
      </c>
      <c r="D45" s="53">
        <v>26.58</v>
      </c>
      <c r="E45" s="53" t="s">
        <v>88</v>
      </c>
      <c r="F45" s="53">
        <v>0.39</v>
      </c>
      <c r="G45" s="53">
        <v>80</v>
      </c>
      <c r="H45" s="53" t="s">
        <v>89</v>
      </c>
      <c r="I45" s="53">
        <v>1</v>
      </c>
      <c r="J45" s="53" t="s">
        <v>90</v>
      </c>
      <c r="K45" s="54">
        <v>4.795</v>
      </c>
      <c r="L45" s="53">
        <v>1717</v>
      </c>
      <c r="M45" s="53" t="s">
        <v>91</v>
      </c>
      <c r="N45" s="53">
        <v>6</v>
      </c>
      <c r="O45" s="55">
        <f>76+0</f>
        <v>76</v>
      </c>
      <c r="P45" s="56" t="s">
        <v>60</v>
      </c>
      <c r="Q45" s="55">
        <f>1697+0</f>
        <v>1697</v>
      </c>
      <c r="R45" s="55">
        <v>80</v>
      </c>
      <c r="S45" s="55">
        <v>1717</v>
      </c>
      <c r="T45" s="56"/>
      <c r="U45" s="56"/>
      <c r="V45" s="55"/>
      <c r="W45" s="55"/>
      <c r="X45" s="56">
        <v>4093</v>
      </c>
      <c r="Y45" s="56"/>
      <c r="Z45" s="56"/>
      <c r="AA45" s="56"/>
      <c r="AB45" s="56"/>
      <c r="AC45" s="56"/>
      <c r="AD45" s="56"/>
      <c r="AE45" s="57">
        <v>1697</v>
      </c>
      <c r="AF45" s="57">
        <v>6</v>
      </c>
      <c r="AG45" s="57"/>
      <c r="AH45" s="57">
        <v>14</v>
      </c>
      <c r="AI45" s="55">
        <v>76</v>
      </c>
      <c r="AJ45" s="55">
        <v>1</v>
      </c>
      <c r="AK45" s="55"/>
      <c r="AL45" s="55">
        <v>3</v>
      </c>
      <c r="AM45" s="55">
        <v>1717</v>
      </c>
      <c r="AN45" s="55">
        <v>80</v>
      </c>
      <c r="AO45" s="58">
        <v>22.32</v>
      </c>
      <c r="AP45" s="58">
        <v>4.795</v>
      </c>
      <c r="AQ45" s="58" t="s">
        <v>23</v>
      </c>
      <c r="AR45" s="58">
        <v>5.648</v>
      </c>
      <c r="AS45" s="39"/>
    </row>
    <row r="46" spans="1:45" ht="12.75">
      <c r="A46" s="59" t="s">
        <v>23</v>
      </c>
      <c r="B46" s="60" t="s">
        <v>61</v>
      </c>
      <c r="C46" s="61" t="s">
        <v>23</v>
      </c>
      <c r="D46" s="62"/>
      <c r="E46" s="62"/>
      <c r="F46" s="62"/>
      <c r="G46" s="62">
        <v>187</v>
      </c>
      <c r="H46" s="62"/>
      <c r="I46" s="62"/>
      <c r="J46" s="62"/>
      <c r="K46" s="63"/>
      <c r="L46" s="62">
        <v>4093</v>
      </c>
      <c r="M46" s="62"/>
      <c r="N46" s="62"/>
      <c r="O46" s="64"/>
      <c r="P46" s="65"/>
      <c r="Q46" s="64"/>
      <c r="R46" s="64"/>
      <c r="S46" s="64"/>
      <c r="T46" s="65" t="s">
        <v>61</v>
      </c>
      <c r="U46" s="65"/>
      <c r="V46" s="64">
        <v>4093</v>
      </c>
      <c r="W46" s="64"/>
      <c r="X46" s="65"/>
      <c r="Y46" s="65">
        <v>187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108">
      <c r="A47" s="50">
        <v>10</v>
      </c>
      <c r="B47" s="51" t="s">
        <v>92</v>
      </c>
      <c r="C47" s="52">
        <v>3</v>
      </c>
      <c r="D47" s="53">
        <v>101.86</v>
      </c>
      <c r="E47" s="53">
        <v>101.86</v>
      </c>
      <c r="F47" s="53"/>
      <c r="G47" s="53">
        <v>306</v>
      </c>
      <c r="H47" s="53">
        <v>306</v>
      </c>
      <c r="I47" s="53"/>
      <c r="J47" s="53">
        <v>22.32</v>
      </c>
      <c r="K47" s="54"/>
      <c r="L47" s="53">
        <v>6821</v>
      </c>
      <c r="M47" s="53">
        <v>6821</v>
      </c>
      <c r="N47" s="53"/>
      <c r="O47" s="55">
        <f>306+0</f>
        <v>306</v>
      </c>
      <c r="P47" s="56" t="s">
        <v>60</v>
      </c>
      <c r="Q47" s="55">
        <f>6821+0</f>
        <v>6821</v>
      </c>
      <c r="R47" s="55">
        <v>306</v>
      </c>
      <c r="S47" s="55">
        <v>6821</v>
      </c>
      <c r="T47" s="56"/>
      <c r="U47" s="56"/>
      <c r="V47" s="55"/>
      <c r="W47" s="55"/>
      <c r="X47" s="56">
        <v>22987</v>
      </c>
      <c r="Y47" s="56"/>
      <c r="Z47" s="56"/>
      <c r="AA47" s="56"/>
      <c r="AB47" s="56"/>
      <c r="AC47" s="56"/>
      <c r="AD47" s="56"/>
      <c r="AE47" s="57">
        <v>6821</v>
      </c>
      <c r="AF47" s="57"/>
      <c r="AG47" s="57"/>
      <c r="AH47" s="57"/>
      <c r="AI47" s="55">
        <v>306</v>
      </c>
      <c r="AJ47" s="55"/>
      <c r="AK47" s="55"/>
      <c r="AL47" s="55"/>
      <c r="AM47" s="55">
        <v>6821</v>
      </c>
      <c r="AN47" s="55">
        <v>306</v>
      </c>
      <c r="AO47" s="58">
        <v>22.32</v>
      </c>
      <c r="AP47" s="58" t="s">
        <v>23</v>
      </c>
      <c r="AQ47" s="58" t="s">
        <v>23</v>
      </c>
      <c r="AR47" s="58" t="s">
        <v>23</v>
      </c>
      <c r="AS47" s="39"/>
    </row>
    <row r="48" spans="1:45" ht="12.75">
      <c r="A48" s="59" t="s">
        <v>23</v>
      </c>
      <c r="B48" s="60" t="s">
        <v>61</v>
      </c>
      <c r="C48" s="61" t="s">
        <v>23</v>
      </c>
      <c r="D48" s="62"/>
      <c r="E48" s="62"/>
      <c r="F48" s="62"/>
      <c r="G48" s="62">
        <v>1032</v>
      </c>
      <c r="H48" s="62"/>
      <c r="I48" s="62"/>
      <c r="J48" s="62"/>
      <c r="K48" s="63"/>
      <c r="L48" s="62">
        <v>22987</v>
      </c>
      <c r="M48" s="62"/>
      <c r="N48" s="62"/>
      <c r="O48" s="64"/>
      <c r="P48" s="65"/>
      <c r="Q48" s="64"/>
      <c r="R48" s="64"/>
      <c r="S48" s="64"/>
      <c r="T48" s="65" t="s">
        <v>61</v>
      </c>
      <c r="U48" s="65"/>
      <c r="V48" s="64">
        <v>22987</v>
      </c>
      <c r="W48" s="64"/>
      <c r="X48" s="65"/>
      <c r="Y48" s="65">
        <v>1032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96">
      <c r="A49" s="50">
        <v>11</v>
      </c>
      <c r="B49" s="51" t="s">
        <v>93</v>
      </c>
      <c r="C49" s="52">
        <v>0.03</v>
      </c>
      <c r="D49" s="53">
        <v>2317.6</v>
      </c>
      <c r="E49" s="53">
        <v>2317.6</v>
      </c>
      <c r="F49" s="53"/>
      <c r="G49" s="53">
        <v>70</v>
      </c>
      <c r="H49" s="53">
        <v>70</v>
      </c>
      <c r="I49" s="53"/>
      <c r="J49" s="53">
        <v>22.32</v>
      </c>
      <c r="K49" s="54"/>
      <c r="L49" s="53">
        <v>1552</v>
      </c>
      <c r="M49" s="53">
        <v>1552</v>
      </c>
      <c r="N49" s="53"/>
      <c r="O49" s="55">
        <f>70+0</f>
        <v>70</v>
      </c>
      <c r="P49" s="56" t="s">
        <v>60</v>
      </c>
      <c r="Q49" s="55">
        <f>1552+0</f>
        <v>1552</v>
      </c>
      <c r="R49" s="55">
        <v>70</v>
      </c>
      <c r="S49" s="55">
        <v>1552</v>
      </c>
      <c r="T49" s="56"/>
      <c r="U49" s="56"/>
      <c r="V49" s="55"/>
      <c r="W49" s="55"/>
      <c r="X49" s="56">
        <v>3880</v>
      </c>
      <c r="Y49" s="56"/>
      <c r="Z49" s="56"/>
      <c r="AA49" s="56"/>
      <c r="AB49" s="56"/>
      <c r="AC49" s="56"/>
      <c r="AD49" s="56"/>
      <c r="AE49" s="57">
        <v>1552</v>
      </c>
      <c r="AF49" s="57"/>
      <c r="AG49" s="57"/>
      <c r="AH49" s="57"/>
      <c r="AI49" s="55">
        <v>70</v>
      </c>
      <c r="AJ49" s="55"/>
      <c r="AK49" s="55"/>
      <c r="AL49" s="55"/>
      <c r="AM49" s="55">
        <v>1552</v>
      </c>
      <c r="AN49" s="55">
        <v>70</v>
      </c>
      <c r="AO49" s="58">
        <v>22.32</v>
      </c>
      <c r="AP49" s="58" t="s">
        <v>23</v>
      </c>
      <c r="AQ49" s="58" t="s">
        <v>23</v>
      </c>
      <c r="AR49" s="58" t="s">
        <v>23</v>
      </c>
      <c r="AS49" s="39"/>
    </row>
    <row r="50" spans="1:45" ht="12.75">
      <c r="A50" s="59" t="s">
        <v>23</v>
      </c>
      <c r="B50" s="60" t="s">
        <v>61</v>
      </c>
      <c r="C50" s="61" t="s">
        <v>23</v>
      </c>
      <c r="D50" s="62"/>
      <c r="E50" s="62"/>
      <c r="F50" s="62"/>
      <c r="G50" s="62">
        <v>176</v>
      </c>
      <c r="H50" s="62"/>
      <c r="I50" s="62"/>
      <c r="J50" s="62"/>
      <c r="K50" s="63"/>
      <c r="L50" s="62">
        <v>3880</v>
      </c>
      <c r="M50" s="62"/>
      <c r="N50" s="62"/>
      <c r="O50" s="64"/>
      <c r="P50" s="65"/>
      <c r="Q50" s="64"/>
      <c r="R50" s="64"/>
      <c r="S50" s="64"/>
      <c r="T50" s="65" t="s">
        <v>61</v>
      </c>
      <c r="U50" s="65"/>
      <c r="V50" s="64">
        <v>3880</v>
      </c>
      <c r="W50" s="64"/>
      <c r="X50" s="65"/>
      <c r="Y50" s="65">
        <v>176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84">
      <c r="A51" s="50">
        <v>12</v>
      </c>
      <c r="B51" s="51" t="s">
        <v>94</v>
      </c>
      <c r="C51" s="52">
        <v>3</v>
      </c>
      <c r="D51" s="53">
        <v>95.17</v>
      </c>
      <c r="E51" s="53" t="s">
        <v>95</v>
      </c>
      <c r="F51" s="53" t="s">
        <v>96</v>
      </c>
      <c r="G51" s="53">
        <v>286</v>
      </c>
      <c r="H51" s="53" t="s">
        <v>97</v>
      </c>
      <c r="I51" s="53" t="s">
        <v>98</v>
      </c>
      <c r="J51" s="53">
        <v>22.32</v>
      </c>
      <c r="K51" s="54"/>
      <c r="L51" s="53">
        <v>1101</v>
      </c>
      <c r="M51" s="53" t="s">
        <v>99</v>
      </c>
      <c r="N51" s="53" t="s">
        <v>98</v>
      </c>
      <c r="O51" s="55">
        <f>38+10</f>
        <v>48</v>
      </c>
      <c r="P51" s="56" t="s">
        <v>60</v>
      </c>
      <c r="Q51" s="55">
        <f>854+10</f>
        <v>864</v>
      </c>
      <c r="R51" s="55">
        <v>286</v>
      </c>
      <c r="S51" s="55">
        <v>1101</v>
      </c>
      <c r="T51" s="56"/>
      <c r="U51" s="56"/>
      <c r="V51" s="55"/>
      <c r="W51" s="55"/>
      <c r="X51" s="56">
        <v>2484</v>
      </c>
      <c r="Y51" s="56"/>
      <c r="Z51" s="56"/>
      <c r="AA51" s="56"/>
      <c r="AB51" s="56"/>
      <c r="AC51" s="56"/>
      <c r="AD51" s="56"/>
      <c r="AE51" s="57">
        <v>854</v>
      </c>
      <c r="AF51" s="57">
        <v>121</v>
      </c>
      <c r="AG51" s="57">
        <v>10</v>
      </c>
      <c r="AH51" s="57">
        <v>126</v>
      </c>
      <c r="AI51" s="55">
        <v>38</v>
      </c>
      <c r="AJ51" s="55">
        <v>121</v>
      </c>
      <c r="AK51" s="55">
        <v>10</v>
      </c>
      <c r="AL51" s="55">
        <v>127</v>
      </c>
      <c r="AM51" s="55">
        <v>1101</v>
      </c>
      <c r="AN51" s="55">
        <v>286</v>
      </c>
      <c r="AO51" s="58">
        <v>22.32</v>
      </c>
      <c r="AP51" s="58" t="s">
        <v>23</v>
      </c>
      <c r="AQ51" s="58" t="s">
        <v>23</v>
      </c>
      <c r="AR51" s="58" t="s">
        <v>23</v>
      </c>
      <c r="AS51" s="39"/>
    </row>
    <row r="52" spans="1:45" ht="12.75">
      <c r="A52" s="59" t="s">
        <v>23</v>
      </c>
      <c r="B52" s="60" t="s">
        <v>61</v>
      </c>
      <c r="C52" s="61" t="s">
        <v>23</v>
      </c>
      <c r="D52" s="62"/>
      <c r="E52" s="62"/>
      <c r="F52" s="62"/>
      <c r="G52" s="62">
        <v>363</v>
      </c>
      <c r="H52" s="62"/>
      <c r="I52" s="62"/>
      <c r="J52" s="62"/>
      <c r="K52" s="63"/>
      <c r="L52" s="62">
        <v>2484</v>
      </c>
      <c r="M52" s="62"/>
      <c r="N52" s="62"/>
      <c r="O52" s="64"/>
      <c r="P52" s="65"/>
      <c r="Q52" s="64"/>
      <c r="R52" s="64"/>
      <c r="S52" s="64"/>
      <c r="T52" s="65" t="s">
        <v>61</v>
      </c>
      <c r="U52" s="65"/>
      <c r="V52" s="64">
        <v>2484</v>
      </c>
      <c r="W52" s="64"/>
      <c r="X52" s="65"/>
      <c r="Y52" s="65">
        <v>363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72">
      <c r="A53" s="50">
        <v>13</v>
      </c>
      <c r="B53" s="51" t="s">
        <v>71</v>
      </c>
      <c r="C53" s="52">
        <v>-0.87</v>
      </c>
      <c r="D53" s="53">
        <v>124.21</v>
      </c>
      <c r="E53" s="53"/>
      <c r="F53" s="53" t="s">
        <v>72</v>
      </c>
      <c r="G53" s="53">
        <v>-108</v>
      </c>
      <c r="H53" s="53"/>
      <c r="I53" s="53" t="s">
        <v>100</v>
      </c>
      <c r="J53" s="53">
        <v>22.32</v>
      </c>
      <c r="K53" s="54"/>
      <c r="L53" s="53">
        <v>-108</v>
      </c>
      <c r="M53" s="53"/>
      <c r="N53" s="53" t="s">
        <v>100</v>
      </c>
      <c r="O53" s="55">
        <f>0+-9</f>
        <v>-9</v>
      </c>
      <c r="P53" s="56" t="s">
        <v>60</v>
      </c>
      <c r="Q53" s="55">
        <f>0+-9</f>
        <v>-9</v>
      </c>
      <c r="R53" s="55">
        <v>-108</v>
      </c>
      <c r="S53" s="55">
        <v>-108</v>
      </c>
      <c r="T53" s="56"/>
      <c r="U53" s="56"/>
      <c r="V53" s="55"/>
      <c r="W53" s="55"/>
      <c r="X53" s="56">
        <v>-123</v>
      </c>
      <c r="Y53" s="56"/>
      <c r="Z53" s="56"/>
      <c r="AA53" s="56"/>
      <c r="AB53" s="56"/>
      <c r="AC53" s="56"/>
      <c r="AD53" s="56"/>
      <c r="AE53" s="57"/>
      <c r="AF53" s="57">
        <v>-108</v>
      </c>
      <c r="AG53" s="57">
        <v>-9</v>
      </c>
      <c r="AH53" s="57"/>
      <c r="AI53" s="55"/>
      <c r="AJ53" s="55">
        <v>-108</v>
      </c>
      <c r="AK53" s="55">
        <v>-9</v>
      </c>
      <c r="AL53" s="55"/>
      <c r="AM53" s="55">
        <v>-108</v>
      </c>
      <c r="AN53" s="55">
        <v>-108</v>
      </c>
      <c r="AO53" s="58">
        <v>22.32</v>
      </c>
      <c r="AP53" s="58" t="s">
        <v>23</v>
      </c>
      <c r="AQ53" s="58" t="s">
        <v>23</v>
      </c>
      <c r="AR53" s="58" t="s">
        <v>23</v>
      </c>
      <c r="AS53" s="39"/>
    </row>
    <row r="54" spans="1:45" ht="12.75">
      <c r="A54" s="59" t="s">
        <v>23</v>
      </c>
      <c r="B54" s="60" t="s">
        <v>61</v>
      </c>
      <c r="C54" s="61" t="s">
        <v>23</v>
      </c>
      <c r="D54" s="62"/>
      <c r="E54" s="62"/>
      <c r="F54" s="62"/>
      <c r="G54" s="62">
        <v>-123</v>
      </c>
      <c r="H54" s="62"/>
      <c r="I54" s="62"/>
      <c r="J54" s="62"/>
      <c r="K54" s="63"/>
      <c r="L54" s="62">
        <v>-123</v>
      </c>
      <c r="M54" s="62"/>
      <c r="N54" s="62"/>
      <c r="O54" s="64"/>
      <c r="P54" s="65"/>
      <c r="Q54" s="64"/>
      <c r="R54" s="64"/>
      <c r="S54" s="64"/>
      <c r="T54" s="65" t="s">
        <v>61</v>
      </c>
      <c r="U54" s="65"/>
      <c r="V54" s="64">
        <v>-123</v>
      </c>
      <c r="W54" s="64"/>
      <c r="X54" s="65"/>
      <c r="Y54" s="65">
        <v>-123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72">
      <c r="A55" s="50">
        <v>14</v>
      </c>
      <c r="B55" s="51" t="s">
        <v>76</v>
      </c>
      <c r="C55" s="52">
        <v>0.87</v>
      </c>
      <c r="D55" s="53">
        <v>80.38</v>
      </c>
      <c r="E55" s="53"/>
      <c r="F55" s="53" t="s">
        <v>77</v>
      </c>
      <c r="G55" s="53">
        <v>70</v>
      </c>
      <c r="H55" s="53"/>
      <c r="I55" s="53" t="s">
        <v>101</v>
      </c>
      <c r="J55" s="53">
        <v>22.32</v>
      </c>
      <c r="K55" s="54" t="s">
        <v>79</v>
      </c>
      <c r="L55" s="53">
        <v>487</v>
      </c>
      <c r="M55" s="53"/>
      <c r="N55" s="53" t="s">
        <v>102</v>
      </c>
      <c r="O55" s="55">
        <f>0+7</f>
        <v>7</v>
      </c>
      <c r="P55" s="56" t="s">
        <v>60</v>
      </c>
      <c r="Q55" s="55">
        <f>0+155</f>
        <v>155</v>
      </c>
      <c r="R55" s="55">
        <v>70</v>
      </c>
      <c r="S55" s="55">
        <v>487</v>
      </c>
      <c r="T55" s="56"/>
      <c r="U55" s="56"/>
      <c r="V55" s="55"/>
      <c r="W55" s="55"/>
      <c r="X55" s="56">
        <v>735</v>
      </c>
      <c r="Y55" s="56"/>
      <c r="Z55" s="56"/>
      <c r="AA55" s="56"/>
      <c r="AB55" s="56"/>
      <c r="AC55" s="56"/>
      <c r="AD55" s="56"/>
      <c r="AE55" s="57"/>
      <c r="AF55" s="57">
        <v>487</v>
      </c>
      <c r="AG55" s="57">
        <v>155</v>
      </c>
      <c r="AH55" s="57"/>
      <c r="AI55" s="55"/>
      <c r="AJ55" s="55">
        <v>70</v>
      </c>
      <c r="AK55" s="55">
        <v>7</v>
      </c>
      <c r="AL55" s="55"/>
      <c r="AM55" s="55">
        <v>487</v>
      </c>
      <c r="AN55" s="55">
        <v>70</v>
      </c>
      <c r="AO55" s="58">
        <v>22.32</v>
      </c>
      <c r="AP55" s="58">
        <v>6.96</v>
      </c>
      <c r="AQ55" s="58">
        <v>22.32</v>
      </c>
      <c r="AR55" s="58" t="s">
        <v>23</v>
      </c>
      <c r="AS55" s="39"/>
    </row>
    <row r="56" spans="1:45" ht="12.75">
      <c r="A56" s="59" t="s">
        <v>23</v>
      </c>
      <c r="B56" s="60" t="s">
        <v>61</v>
      </c>
      <c r="C56" s="61" t="s">
        <v>23</v>
      </c>
      <c r="D56" s="62"/>
      <c r="E56" s="62"/>
      <c r="F56" s="62"/>
      <c r="G56" s="62">
        <v>82</v>
      </c>
      <c r="H56" s="62"/>
      <c r="I56" s="62"/>
      <c r="J56" s="62"/>
      <c r="K56" s="63"/>
      <c r="L56" s="62">
        <v>735</v>
      </c>
      <c r="M56" s="62"/>
      <c r="N56" s="62"/>
      <c r="O56" s="64"/>
      <c r="P56" s="65"/>
      <c r="Q56" s="64"/>
      <c r="R56" s="64"/>
      <c r="S56" s="64"/>
      <c r="T56" s="65" t="s">
        <v>61</v>
      </c>
      <c r="U56" s="65"/>
      <c r="V56" s="64">
        <v>735</v>
      </c>
      <c r="W56" s="64"/>
      <c r="X56" s="65"/>
      <c r="Y56" s="65">
        <v>82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17.25" customHeight="1">
      <c r="A57" s="101" t="s">
        <v>103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39"/>
    </row>
    <row r="58" spans="1:45" ht="84">
      <c r="A58" s="50">
        <v>15</v>
      </c>
      <c r="B58" s="51" t="s">
        <v>104</v>
      </c>
      <c r="C58" s="52">
        <v>3</v>
      </c>
      <c r="D58" s="53">
        <v>2231.89</v>
      </c>
      <c r="E58" s="53" t="s">
        <v>105</v>
      </c>
      <c r="F58" s="53"/>
      <c r="G58" s="53">
        <v>6696</v>
      </c>
      <c r="H58" s="53" t="s">
        <v>106</v>
      </c>
      <c r="I58" s="53"/>
      <c r="J58" s="53" t="s">
        <v>107</v>
      </c>
      <c r="K58" s="54"/>
      <c r="L58" s="53">
        <v>37831</v>
      </c>
      <c r="M58" s="53" t="s">
        <v>108</v>
      </c>
      <c r="N58" s="53"/>
      <c r="O58" s="55">
        <f aca="true" t="shared" si="0" ref="O58:O64">0+0</f>
        <v>0</v>
      </c>
      <c r="P58" s="56" t="s">
        <v>109</v>
      </c>
      <c r="Q58" s="55">
        <f aca="true" t="shared" si="1" ref="Q58:Q64">0+0</f>
        <v>0</v>
      </c>
      <c r="R58" s="55">
        <v>6696</v>
      </c>
      <c r="S58" s="55">
        <v>37831</v>
      </c>
      <c r="T58" s="56"/>
      <c r="U58" s="56"/>
      <c r="V58" s="55"/>
      <c r="W58" s="55"/>
      <c r="X58" s="56">
        <v>37831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37831</v>
      </c>
      <c r="AI58" s="55"/>
      <c r="AJ58" s="55"/>
      <c r="AK58" s="55"/>
      <c r="AL58" s="55">
        <v>6696</v>
      </c>
      <c r="AM58" s="55">
        <v>37831</v>
      </c>
      <c r="AN58" s="55">
        <v>6696</v>
      </c>
      <c r="AO58" s="58" t="s">
        <v>23</v>
      </c>
      <c r="AP58" s="58" t="s">
        <v>23</v>
      </c>
      <c r="AQ58" s="58" t="s">
        <v>23</v>
      </c>
      <c r="AR58" s="58">
        <v>5.65</v>
      </c>
      <c r="AS58" s="39"/>
    </row>
    <row r="59" spans="1:45" ht="84">
      <c r="A59" s="50">
        <v>16</v>
      </c>
      <c r="B59" s="51" t="s">
        <v>110</v>
      </c>
      <c r="C59" s="52">
        <v>3</v>
      </c>
      <c r="D59" s="53">
        <v>937.45</v>
      </c>
      <c r="E59" s="53" t="s">
        <v>111</v>
      </c>
      <c r="F59" s="53"/>
      <c r="G59" s="53">
        <v>2812</v>
      </c>
      <c r="H59" s="53" t="s">
        <v>112</v>
      </c>
      <c r="I59" s="53"/>
      <c r="J59" s="53" t="s">
        <v>107</v>
      </c>
      <c r="K59" s="54"/>
      <c r="L59" s="53">
        <v>15890</v>
      </c>
      <c r="M59" s="53" t="s">
        <v>113</v>
      </c>
      <c r="N59" s="53"/>
      <c r="O59" s="55">
        <f t="shared" si="0"/>
        <v>0</v>
      </c>
      <c r="P59" s="56" t="s">
        <v>109</v>
      </c>
      <c r="Q59" s="55">
        <f t="shared" si="1"/>
        <v>0</v>
      </c>
      <c r="R59" s="55">
        <v>2812</v>
      </c>
      <c r="S59" s="55">
        <v>15890</v>
      </c>
      <c r="T59" s="56"/>
      <c r="U59" s="56"/>
      <c r="V59" s="55"/>
      <c r="W59" s="55"/>
      <c r="X59" s="56">
        <v>15890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15890</v>
      </c>
      <c r="AI59" s="55"/>
      <c r="AJ59" s="55"/>
      <c r="AK59" s="55"/>
      <c r="AL59" s="55">
        <v>2812</v>
      </c>
      <c r="AM59" s="55">
        <v>15890</v>
      </c>
      <c r="AN59" s="55">
        <v>2812</v>
      </c>
      <c r="AO59" s="58" t="s">
        <v>23</v>
      </c>
      <c r="AP59" s="58" t="s">
        <v>23</v>
      </c>
      <c r="AQ59" s="58" t="s">
        <v>23</v>
      </c>
      <c r="AR59" s="58">
        <v>5.65</v>
      </c>
      <c r="AS59" s="39"/>
    </row>
    <row r="60" spans="1:45" ht="84">
      <c r="A60" s="50">
        <v>17</v>
      </c>
      <c r="B60" s="51" t="s">
        <v>114</v>
      </c>
      <c r="C60" s="52">
        <v>3</v>
      </c>
      <c r="D60" s="53">
        <v>1844.91</v>
      </c>
      <c r="E60" s="53" t="s">
        <v>115</v>
      </c>
      <c r="F60" s="53"/>
      <c r="G60" s="53">
        <v>5535</v>
      </c>
      <c r="H60" s="53" t="s">
        <v>116</v>
      </c>
      <c r="I60" s="53"/>
      <c r="J60" s="53" t="s">
        <v>107</v>
      </c>
      <c r="K60" s="54"/>
      <c r="L60" s="53">
        <v>31271</v>
      </c>
      <c r="M60" s="53" t="s">
        <v>117</v>
      </c>
      <c r="N60" s="53"/>
      <c r="O60" s="55">
        <f t="shared" si="0"/>
        <v>0</v>
      </c>
      <c r="P60" s="56" t="s">
        <v>109</v>
      </c>
      <c r="Q60" s="55">
        <f t="shared" si="1"/>
        <v>0</v>
      </c>
      <c r="R60" s="55">
        <v>5535</v>
      </c>
      <c r="S60" s="55">
        <v>31271</v>
      </c>
      <c r="T60" s="56"/>
      <c r="U60" s="56"/>
      <c r="V60" s="55"/>
      <c r="W60" s="55"/>
      <c r="X60" s="56">
        <v>31271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31271</v>
      </c>
      <c r="AI60" s="55"/>
      <c r="AJ60" s="55"/>
      <c r="AK60" s="55"/>
      <c r="AL60" s="55">
        <v>5535</v>
      </c>
      <c r="AM60" s="55">
        <v>31271</v>
      </c>
      <c r="AN60" s="55">
        <v>5535</v>
      </c>
      <c r="AO60" s="58" t="s">
        <v>23</v>
      </c>
      <c r="AP60" s="58" t="s">
        <v>23</v>
      </c>
      <c r="AQ60" s="58" t="s">
        <v>23</v>
      </c>
      <c r="AR60" s="58">
        <v>5.65</v>
      </c>
      <c r="AS60" s="39"/>
    </row>
    <row r="61" spans="1:45" ht="84">
      <c r="A61" s="50">
        <v>18</v>
      </c>
      <c r="B61" s="51" t="s">
        <v>118</v>
      </c>
      <c r="C61" s="52">
        <v>3</v>
      </c>
      <c r="D61" s="53">
        <v>881.21</v>
      </c>
      <c r="E61" s="53" t="s">
        <v>119</v>
      </c>
      <c r="F61" s="53"/>
      <c r="G61" s="53">
        <v>2644</v>
      </c>
      <c r="H61" s="53" t="s">
        <v>120</v>
      </c>
      <c r="I61" s="53"/>
      <c r="J61" s="53" t="s">
        <v>107</v>
      </c>
      <c r="K61" s="54"/>
      <c r="L61" s="53">
        <v>14936</v>
      </c>
      <c r="M61" s="53" t="s">
        <v>121</v>
      </c>
      <c r="N61" s="53"/>
      <c r="O61" s="55">
        <f t="shared" si="0"/>
        <v>0</v>
      </c>
      <c r="P61" s="56" t="s">
        <v>109</v>
      </c>
      <c r="Q61" s="55">
        <f t="shared" si="1"/>
        <v>0</v>
      </c>
      <c r="R61" s="55">
        <v>2644</v>
      </c>
      <c r="S61" s="55">
        <v>14936</v>
      </c>
      <c r="T61" s="56"/>
      <c r="U61" s="56"/>
      <c r="V61" s="55"/>
      <c r="W61" s="55"/>
      <c r="X61" s="56">
        <v>14936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14936</v>
      </c>
      <c r="AI61" s="55"/>
      <c r="AJ61" s="55"/>
      <c r="AK61" s="55"/>
      <c r="AL61" s="55">
        <v>2644</v>
      </c>
      <c r="AM61" s="55">
        <v>14936</v>
      </c>
      <c r="AN61" s="55">
        <v>2644</v>
      </c>
      <c r="AO61" s="58" t="s">
        <v>23</v>
      </c>
      <c r="AP61" s="58" t="s">
        <v>23</v>
      </c>
      <c r="AQ61" s="58" t="s">
        <v>23</v>
      </c>
      <c r="AR61" s="58">
        <v>5.65</v>
      </c>
      <c r="AS61" s="39"/>
    </row>
    <row r="62" spans="1:45" ht="84">
      <c r="A62" s="50">
        <v>19</v>
      </c>
      <c r="B62" s="51" t="s">
        <v>122</v>
      </c>
      <c r="C62" s="52">
        <v>3</v>
      </c>
      <c r="D62" s="53">
        <v>194.99</v>
      </c>
      <c r="E62" s="53" t="s">
        <v>123</v>
      </c>
      <c r="F62" s="53"/>
      <c r="G62" s="53">
        <v>585</v>
      </c>
      <c r="H62" s="53" t="s">
        <v>124</v>
      </c>
      <c r="I62" s="53"/>
      <c r="J62" s="53" t="s">
        <v>107</v>
      </c>
      <c r="K62" s="54"/>
      <c r="L62" s="53">
        <v>3305</v>
      </c>
      <c r="M62" s="53" t="s">
        <v>125</v>
      </c>
      <c r="N62" s="53"/>
      <c r="O62" s="55">
        <f t="shared" si="0"/>
        <v>0</v>
      </c>
      <c r="P62" s="56" t="s">
        <v>109</v>
      </c>
      <c r="Q62" s="55">
        <f t="shared" si="1"/>
        <v>0</v>
      </c>
      <c r="R62" s="55">
        <v>585</v>
      </c>
      <c r="S62" s="55">
        <v>3305</v>
      </c>
      <c r="T62" s="56"/>
      <c r="U62" s="56"/>
      <c r="V62" s="55"/>
      <c r="W62" s="55"/>
      <c r="X62" s="56">
        <v>3305</v>
      </c>
      <c r="Y62" s="56"/>
      <c r="Z62" s="56"/>
      <c r="AA62" s="56"/>
      <c r="AB62" s="56"/>
      <c r="AC62" s="56"/>
      <c r="AD62" s="56"/>
      <c r="AE62" s="57"/>
      <c r="AF62" s="57"/>
      <c r="AG62" s="57"/>
      <c r="AH62" s="57">
        <v>3305</v>
      </c>
      <c r="AI62" s="55"/>
      <c r="AJ62" s="55"/>
      <c r="AK62" s="55"/>
      <c r="AL62" s="55">
        <v>585</v>
      </c>
      <c r="AM62" s="55">
        <v>3305</v>
      </c>
      <c r="AN62" s="55">
        <v>585</v>
      </c>
      <c r="AO62" s="58" t="s">
        <v>23</v>
      </c>
      <c r="AP62" s="58" t="s">
        <v>23</v>
      </c>
      <c r="AQ62" s="58" t="s">
        <v>23</v>
      </c>
      <c r="AR62" s="58">
        <v>5.65</v>
      </c>
      <c r="AS62" s="39"/>
    </row>
    <row r="63" spans="1:45" ht="96">
      <c r="A63" s="50">
        <v>20</v>
      </c>
      <c r="B63" s="51" t="s">
        <v>126</v>
      </c>
      <c r="C63" s="52">
        <v>3</v>
      </c>
      <c r="D63" s="53">
        <v>2287.39</v>
      </c>
      <c r="E63" s="53" t="s">
        <v>127</v>
      </c>
      <c r="F63" s="53"/>
      <c r="G63" s="53">
        <v>6862</v>
      </c>
      <c r="H63" s="53" t="s">
        <v>128</v>
      </c>
      <c r="I63" s="53"/>
      <c r="J63" s="53" t="s">
        <v>107</v>
      </c>
      <c r="K63" s="54"/>
      <c r="L63" s="53">
        <v>38771</v>
      </c>
      <c r="M63" s="53" t="s">
        <v>129</v>
      </c>
      <c r="N63" s="53"/>
      <c r="O63" s="55">
        <f t="shared" si="0"/>
        <v>0</v>
      </c>
      <c r="P63" s="56" t="s">
        <v>109</v>
      </c>
      <c r="Q63" s="55">
        <f t="shared" si="1"/>
        <v>0</v>
      </c>
      <c r="R63" s="55">
        <v>6862</v>
      </c>
      <c r="S63" s="55">
        <v>38771</v>
      </c>
      <c r="T63" s="56"/>
      <c r="U63" s="56"/>
      <c r="V63" s="55"/>
      <c r="W63" s="55"/>
      <c r="X63" s="56">
        <v>38771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38771</v>
      </c>
      <c r="AI63" s="55"/>
      <c r="AJ63" s="55"/>
      <c r="AK63" s="55"/>
      <c r="AL63" s="55">
        <v>6862</v>
      </c>
      <c r="AM63" s="55">
        <v>38771</v>
      </c>
      <c r="AN63" s="55">
        <v>6862</v>
      </c>
      <c r="AO63" s="58" t="s">
        <v>23</v>
      </c>
      <c r="AP63" s="58" t="s">
        <v>23</v>
      </c>
      <c r="AQ63" s="58" t="s">
        <v>23</v>
      </c>
      <c r="AR63" s="58">
        <v>5.65</v>
      </c>
      <c r="AS63" s="39"/>
    </row>
    <row r="64" spans="1:45" ht="84">
      <c r="A64" s="50">
        <v>21</v>
      </c>
      <c r="B64" s="51" t="s">
        <v>130</v>
      </c>
      <c r="C64" s="52">
        <v>3</v>
      </c>
      <c r="D64" s="53">
        <v>1552.42</v>
      </c>
      <c r="E64" s="53" t="s">
        <v>131</v>
      </c>
      <c r="F64" s="53"/>
      <c r="G64" s="53">
        <v>4657</v>
      </c>
      <c r="H64" s="53" t="s">
        <v>132</v>
      </c>
      <c r="I64" s="53"/>
      <c r="J64" s="53" t="s">
        <v>107</v>
      </c>
      <c r="K64" s="54"/>
      <c r="L64" s="53">
        <v>26314</v>
      </c>
      <c r="M64" s="53" t="s">
        <v>133</v>
      </c>
      <c r="N64" s="53"/>
      <c r="O64" s="55">
        <f t="shared" si="0"/>
        <v>0</v>
      </c>
      <c r="P64" s="56" t="s">
        <v>109</v>
      </c>
      <c r="Q64" s="55">
        <f t="shared" si="1"/>
        <v>0</v>
      </c>
      <c r="R64" s="55">
        <v>4657</v>
      </c>
      <c r="S64" s="55">
        <v>26314</v>
      </c>
      <c r="T64" s="56"/>
      <c r="U64" s="56"/>
      <c r="V64" s="55"/>
      <c r="W64" s="55"/>
      <c r="X64" s="56">
        <v>26314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26314</v>
      </c>
      <c r="AI64" s="55"/>
      <c r="AJ64" s="55"/>
      <c r="AK64" s="55"/>
      <c r="AL64" s="55">
        <v>4657</v>
      </c>
      <c r="AM64" s="55">
        <v>26314</v>
      </c>
      <c r="AN64" s="55">
        <v>4657</v>
      </c>
      <c r="AO64" s="58" t="s">
        <v>23</v>
      </c>
      <c r="AP64" s="58" t="s">
        <v>23</v>
      </c>
      <c r="AQ64" s="58" t="s">
        <v>23</v>
      </c>
      <c r="AR64" s="58">
        <v>5.65</v>
      </c>
      <c r="AS64" s="39"/>
    </row>
    <row r="65" spans="1:45" ht="21" customHeight="1">
      <c r="A65" s="103" t="s">
        <v>134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39"/>
    </row>
    <row r="66" spans="1:45" ht="96">
      <c r="A66" s="50">
        <v>22</v>
      </c>
      <c r="B66" s="51" t="s">
        <v>135</v>
      </c>
      <c r="C66" s="52">
        <v>1</v>
      </c>
      <c r="D66" s="53">
        <v>53.13</v>
      </c>
      <c r="E66" s="53">
        <v>12.75</v>
      </c>
      <c r="F66" s="53" t="s">
        <v>96</v>
      </c>
      <c r="G66" s="53">
        <v>53</v>
      </c>
      <c r="H66" s="53">
        <v>13</v>
      </c>
      <c r="I66" s="53" t="s">
        <v>136</v>
      </c>
      <c r="J66" s="53" t="s">
        <v>137</v>
      </c>
      <c r="K66" s="54" t="s">
        <v>138</v>
      </c>
      <c r="L66" s="53">
        <v>585</v>
      </c>
      <c r="M66" s="53">
        <v>285</v>
      </c>
      <c r="N66" s="53" t="s">
        <v>139</v>
      </c>
      <c r="O66" s="55">
        <f>13+3</f>
        <v>16</v>
      </c>
      <c r="P66" s="56" t="s">
        <v>60</v>
      </c>
      <c r="Q66" s="55">
        <f>285+74</f>
        <v>359</v>
      </c>
      <c r="R66" s="55">
        <v>53</v>
      </c>
      <c r="S66" s="55">
        <v>585</v>
      </c>
      <c r="T66" s="56"/>
      <c r="U66" s="56"/>
      <c r="V66" s="55"/>
      <c r="W66" s="55"/>
      <c r="X66" s="56">
        <v>1159</v>
      </c>
      <c r="Y66" s="56"/>
      <c r="Z66" s="56"/>
      <c r="AA66" s="56"/>
      <c r="AB66" s="56"/>
      <c r="AC66" s="56"/>
      <c r="AD66" s="56"/>
      <c r="AE66" s="57">
        <v>285</v>
      </c>
      <c r="AF66" s="57">
        <v>300</v>
      </c>
      <c r="AG66" s="57">
        <v>74</v>
      </c>
      <c r="AH66" s="57"/>
      <c r="AI66" s="55">
        <v>13</v>
      </c>
      <c r="AJ66" s="55">
        <v>40</v>
      </c>
      <c r="AK66" s="55">
        <v>3</v>
      </c>
      <c r="AL66" s="55"/>
      <c r="AM66" s="55">
        <v>585</v>
      </c>
      <c r="AN66" s="55">
        <v>53</v>
      </c>
      <c r="AO66" s="58">
        <v>22.32</v>
      </c>
      <c r="AP66" s="58">
        <v>7.441</v>
      </c>
      <c r="AQ66" s="58">
        <v>22.329</v>
      </c>
      <c r="AR66" s="58">
        <v>5.91</v>
      </c>
      <c r="AS66" s="39"/>
    </row>
    <row r="67" spans="1:45" ht="12.75">
      <c r="A67" s="59" t="s">
        <v>23</v>
      </c>
      <c r="B67" s="60" t="s">
        <v>61</v>
      </c>
      <c r="C67" s="61" t="s">
        <v>23</v>
      </c>
      <c r="D67" s="62"/>
      <c r="E67" s="62"/>
      <c r="F67" s="62"/>
      <c r="G67" s="62">
        <v>78</v>
      </c>
      <c r="H67" s="62"/>
      <c r="I67" s="62"/>
      <c r="J67" s="62"/>
      <c r="K67" s="63"/>
      <c r="L67" s="62">
        <v>1159</v>
      </c>
      <c r="M67" s="62"/>
      <c r="N67" s="62"/>
      <c r="O67" s="64"/>
      <c r="P67" s="65"/>
      <c r="Q67" s="64"/>
      <c r="R67" s="64"/>
      <c r="S67" s="64"/>
      <c r="T67" s="65" t="s">
        <v>61</v>
      </c>
      <c r="U67" s="65"/>
      <c r="V67" s="64">
        <v>1159</v>
      </c>
      <c r="W67" s="64"/>
      <c r="X67" s="65"/>
      <c r="Y67" s="65">
        <v>78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72">
      <c r="A68" s="50">
        <v>23</v>
      </c>
      <c r="B68" s="51" t="s">
        <v>71</v>
      </c>
      <c r="C68" s="52">
        <v>-0.29</v>
      </c>
      <c r="D68" s="53">
        <v>124.21</v>
      </c>
      <c r="E68" s="53"/>
      <c r="F68" s="53" t="s">
        <v>72</v>
      </c>
      <c r="G68" s="53">
        <v>-36</v>
      </c>
      <c r="H68" s="53"/>
      <c r="I68" s="53" t="s">
        <v>140</v>
      </c>
      <c r="J68" s="53">
        <v>22.32</v>
      </c>
      <c r="K68" s="54" t="s">
        <v>74</v>
      </c>
      <c r="L68" s="53">
        <v>-263</v>
      </c>
      <c r="M68" s="53"/>
      <c r="N68" s="53" t="s">
        <v>141</v>
      </c>
      <c r="O68" s="55">
        <f>0+-3</f>
        <v>-3</v>
      </c>
      <c r="P68" s="56" t="s">
        <v>60</v>
      </c>
      <c r="Q68" s="55">
        <f>0+-70</f>
        <v>-70</v>
      </c>
      <c r="R68" s="55">
        <v>-36</v>
      </c>
      <c r="S68" s="55">
        <v>-263</v>
      </c>
      <c r="T68" s="56"/>
      <c r="U68" s="56"/>
      <c r="V68" s="55"/>
      <c r="W68" s="55"/>
      <c r="X68" s="56">
        <v>-376</v>
      </c>
      <c r="Y68" s="56"/>
      <c r="Z68" s="56"/>
      <c r="AA68" s="56"/>
      <c r="AB68" s="56"/>
      <c r="AC68" s="56"/>
      <c r="AD68" s="56"/>
      <c r="AE68" s="57"/>
      <c r="AF68" s="57">
        <v>-263</v>
      </c>
      <c r="AG68" s="57">
        <v>-70</v>
      </c>
      <c r="AH68" s="57"/>
      <c r="AI68" s="55"/>
      <c r="AJ68" s="55">
        <v>-36</v>
      </c>
      <c r="AK68" s="55">
        <v>-3</v>
      </c>
      <c r="AL68" s="55"/>
      <c r="AM68" s="55">
        <v>-263</v>
      </c>
      <c r="AN68" s="55">
        <v>-36</v>
      </c>
      <c r="AO68" s="58">
        <v>22.32</v>
      </c>
      <c r="AP68" s="58">
        <v>7.3</v>
      </c>
      <c r="AQ68" s="58">
        <v>22.32</v>
      </c>
      <c r="AR68" s="58" t="s">
        <v>23</v>
      </c>
      <c r="AS68" s="39"/>
    </row>
    <row r="69" spans="1:45" ht="12.75">
      <c r="A69" s="59" t="s">
        <v>23</v>
      </c>
      <c r="B69" s="60" t="s">
        <v>61</v>
      </c>
      <c r="C69" s="61" t="s">
        <v>23</v>
      </c>
      <c r="D69" s="62"/>
      <c r="E69" s="62"/>
      <c r="F69" s="62"/>
      <c r="G69" s="62">
        <v>-41</v>
      </c>
      <c r="H69" s="62"/>
      <c r="I69" s="62"/>
      <c r="J69" s="62"/>
      <c r="K69" s="63"/>
      <c r="L69" s="62">
        <v>-376</v>
      </c>
      <c r="M69" s="62"/>
      <c r="N69" s="62"/>
      <c r="O69" s="64"/>
      <c r="P69" s="65"/>
      <c r="Q69" s="64"/>
      <c r="R69" s="64"/>
      <c r="S69" s="64"/>
      <c r="T69" s="65" t="s">
        <v>61</v>
      </c>
      <c r="U69" s="65"/>
      <c r="V69" s="64">
        <v>-376</v>
      </c>
      <c r="W69" s="64"/>
      <c r="X69" s="65"/>
      <c r="Y69" s="65">
        <v>-41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72">
      <c r="A70" s="50">
        <v>24</v>
      </c>
      <c r="B70" s="51" t="s">
        <v>76</v>
      </c>
      <c r="C70" s="52">
        <v>0.29</v>
      </c>
      <c r="D70" s="53">
        <v>80.38</v>
      </c>
      <c r="E70" s="53"/>
      <c r="F70" s="53" t="s">
        <v>77</v>
      </c>
      <c r="G70" s="53">
        <v>23</v>
      </c>
      <c r="H70" s="53"/>
      <c r="I70" s="53" t="s">
        <v>142</v>
      </c>
      <c r="J70" s="53">
        <v>22.32</v>
      </c>
      <c r="K70" s="54" t="s">
        <v>79</v>
      </c>
      <c r="L70" s="53">
        <v>162</v>
      </c>
      <c r="M70" s="53"/>
      <c r="N70" s="53" t="s">
        <v>143</v>
      </c>
      <c r="O70" s="55">
        <f>0+2</f>
        <v>2</v>
      </c>
      <c r="P70" s="56" t="s">
        <v>60</v>
      </c>
      <c r="Q70" s="55">
        <f>0+52</f>
        <v>52</v>
      </c>
      <c r="R70" s="55">
        <v>23</v>
      </c>
      <c r="S70" s="55">
        <v>162</v>
      </c>
      <c r="T70" s="56"/>
      <c r="U70" s="56"/>
      <c r="V70" s="55"/>
      <c r="W70" s="55"/>
      <c r="X70" s="56">
        <v>245</v>
      </c>
      <c r="Y70" s="56"/>
      <c r="Z70" s="56"/>
      <c r="AA70" s="56"/>
      <c r="AB70" s="56"/>
      <c r="AC70" s="56"/>
      <c r="AD70" s="56"/>
      <c r="AE70" s="57"/>
      <c r="AF70" s="57">
        <v>162</v>
      </c>
      <c r="AG70" s="57">
        <v>52</v>
      </c>
      <c r="AH70" s="57"/>
      <c r="AI70" s="55"/>
      <c r="AJ70" s="55">
        <v>23</v>
      </c>
      <c r="AK70" s="55">
        <v>2</v>
      </c>
      <c r="AL70" s="55"/>
      <c r="AM70" s="55">
        <v>162</v>
      </c>
      <c r="AN70" s="55">
        <v>23</v>
      </c>
      <c r="AO70" s="58">
        <v>22.32</v>
      </c>
      <c r="AP70" s="58">
        <v>6.96</v>
      </c>
      <c r="AQ70" s="58">
        <v>22.32</v>
      </c>
      <c r="AR70" s="58" t="s">
        <v>23</v>
      </c>
      <c r="AS70" s="39"/>
    </row>
    <row r="71" spans="1:45" ht="12.75">
      <c r="A71" s="59" t="s">
        <v>23</v>
      </c>
      <c r="B71" s="60" t="s">
        <v>61</v>
      </c>
      <c r="C71" s="61" t="s">
        <v>23</v>
      </c>
      <c r="D71" s="62"/>
      <c r="E71" s="62"/>
      <c r="F71" s="62"/>
      <c r="G71" s="62">
        <v>26</v>
      </c>
      <c r="H71" s="62"/>
      <c r="I71" s="62"/>
      <c r="J71" s="62"/>
      <c r="K71" s="63"/>
      <c r="L71" s="62">
        <v>245</v>
      </c>
      <c r="M71" s="62"/>
      <c r="N71" s="62"/>
      <c r="O71" s="64"/>
      <c r="P71" s="65"/>
      <c r="Q71" s="64"/>
      <c r="R71" s="64"/>
      <c r="S71" s="64"/>
      <c r="T71" s="65" t="s">
        <v>61</v>
      </c>
      <c r="U71" s="65"/>
      <c r="V71" s="64">
        <v>245</v>
      </c>
      <c r="W71" s="64"/>
      <c r="X71" s="65"/>
      <c r="Y71" s="65">
        <v>26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108">
      <c r="A72" s="50">
        <v>25</v>
      </c>
      <c r="B72" s="51" t="s">
        <v>144</v>
      </c>
      <c r="C72" s="52">
        <v>0.1</v>
      </c>
      <c r="D72" s="53">
        <v>12053.63</v>
      </c>
      <c r="E72" s="53" t="s">
        <v>145</v>
      </c>
      <c r="F72" s="53" t="s">
        <v>146</v>
      </c>
      <c r="G72" s="53">
        <v>1205</v>
      </c>
      <c r="H72" s="53" t="s">
        <v>147</v>
      </c>
      <c r="I72" s="53" t="s">
        <v>148</v>
      </c>
      <c r="J72" s="53" t="s">
        <v>149</v>
      </c>
      <c r="K72" s="54" t="s">
        <v>150</v>
      </c>
      <c r="L72" s="53">
        <v>4823</v>
      </c>
      <c r="M72" s="53" t="s">
        <v>151</v>
      </c>
      <c r="N72" s="53" t="s">
        <v>152</v>
      </c>
      <c r="O72" s="55">
        <f>52+31</f>
        <v>83</v>
      </c>
      <c r="P72" s="56" t="s">
        <v>60</v>
      </c>
      <c r="Q72" s="55">
        <f>1088+663</f>
        <v>1751</v>
      </c>
      <c r="R72" s="55">
        <v>1205</v>
      </c>
      <c r="S72" s="55">
        <v>4823</v>
      </c>
      <c r="T72" s="56"/>
      <c r="U72" s="56"/>
      <c r="V72" s="55"/>
      <c r="W72" s="55"/>
      <c r="X72" s="56">
        <v>7713</v>
      </c>
      <c r="Y72" s="56"/>
      <c r="Z72" s="56"/>
      <c r="AA72" s="56"/>
      <c r="AB72" s="56"/>
      <c r="AC72" s="56"/>
      <c r="AD72" s="56"/>
      <c r="AE72" s="57">
        <v>1088</v>
      </c>
      <c r="AF72" s="57">
        <v>1775</v>
      </c>
      <c r="AG72" s="57">
        <v>663</v>
      </c>
      <c r="AH72" s="57">
        <v>1960</v>
      </c>
      <c r="AI72" s="55">
        <v>52</v>
      </c>
      <c r="AJ72" s="55">
        <v>310</v>
      </c>
      <c r="AK72" s="55">
        <v>31</v>
      </c>
      <c r="AL72" s="55">
        <v>843</v>
      </c>
      <c r="AM72" s="55">
        <v>4823</v>
      </c>
      <c r="AN72" s="55">
        <v>1205</v>
      </c>
      <c r="AO72" s="58">
        <v>21.09</v>
      </c>
      <c r="AP72" s="58">
        <v>5.719</v>
      </c>
      <c r="AQ72" s="58">
        <v>21.104</v>
      </c>
      <c r="AR72" s="58">
        <v>2.323</v>
      </c>
      <c r="AS72" s="39"/>
    </row>
    <row r="73" spans="1:45" ht="12.75">
      <c r="A73" s="59" t="s">
        <v>23</v>
      </c>
      <c r="B73" s="60" t="s">
        <v>61</v>
      </c>
      <c r="C73" s="61" t="s">
        <v>23</v>
      </c>
      <c r="D73" s="62"/>
      <c r="E73" s="62"/>
      <c r="F73" s="62"/>
      <c r="G73" s="62">
        <v>1342</v>
      </c>
      <c r="H73" s="62"/>
      <c r="I73" s="62"/>
      <c r="J73" s="62"/>
      <c r="K73" s="63"/>
      <c r="L73" s="62">
        <v>7713</v>
      </c>
      <c r="M73" s="62"/>
      <c r="N73" s="62"/>
      <c r="O73" s="64"/>
      <c r="P73" s="65"/>
      <c r="Q73" s="64"/>
      <c r="R73" s="64"/>
      <c r="S73" s="64"/>
      <c r="T73" s="65" t="s">
        <v>61</v>
      </c>
      <c r="U73" s="65"/>
      <c r="V73" s="64">
        <v>7713</v>
      </c>
      <c r="W73" s="64"/>
      <c r="X73" s="65"/>
      <c r="Y73" s="65">
        <v>1342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84">
      <c r="A74" s="50">
        <v>26</v>
      </c>
      <c r="B74" s="51" t="s">
        <v>153</v>
      </c>
      <c r="C74" s="52">
        <v>-2.9</v>
      </c>
      <c r="D74" s="53">
        <v>191.99</v>
      </c>
      <c r="E74" s="53" t="s">
        <v>154</v>
      </c>
      <c r="F74" s="53"/>
      <c r="G74" s="53">
        <v>-557</v>
      </c>
      <c r="H74" s="53" t="s">
        <v>155</v>
      </c>
      <c r="I74" s="53"/>
      <c r="J74" s="53" t="s">
        <v>149</v>
      </c>
      <c r="K74" s="54" t="s">
        <v>150</v>
      </c>
      <c r="L74" s="53">
        <v>-1293</v>
      </c>
      <c r="M74" s="53" t="s">
        <v>156</v>
      </c>
      <c r="N74" s="53"/>
      <c r="O74" s="55">
        <f>0+0</f>
        <v>0</v>
      </c>
      <c r="P74" s="56" t="s">
        <v>109</v>
      </c>
      <c r="Q74" s="55">
        <f>0+0</f>
        <v>0</v>
      </c>
      <c r="R74" s="55">
        <v>-557</v>
      </c>
      <c r="S74" s="55">
        <v>-1293</v>
      </c>
      <c r="T74" s="56"/>
      <c r="U74" s="56"/>
      <c r="V74" s="55"/>
      <c r="W74" s="55"/>
      <c r="X74" s="56">
        <v>-1293</v>
      </c>
      <c r="Y74" s="56"/>
      <c r="Z74" s="56"/>
      <c r="AA74" s="56"/>
      <c r="AB74" s="56"/>
      <c r="AC74" s="56"/>
      <c r="AD74" s="56"/>
      <c r="AE74" s="57"/>
      <c r="AF74" s="57"/>
      <c r="AG74" s="57"/>
      <c r="AH74" s="57">
        <v>-1293</v>
      </c>
      <c r="AI74" s="55"/>
      <c r="AJ74" s="55"/>
      <c r="AK74" s="55"/>
      <c r="AL74" s="55">
        <v>-557</v>
      </c>
      <c r="AM74" s="55">
        <v>-1293</v>
      </c>
      <c r="AN74" s="55">
        <v>-557</v>
      </c>
      <c r="AO74" s="58">
        <v>21.09</v>
      </c>
      <c r="AP74" s="58">
        <v>5.719</v>
      </c>
      <c r="AQ74" s="58">
        <v>21.104</v>
      </c>
      <c r="AR74" s="58">
        <v>2.323</v>
      </c>
      <c r="AS74" s="39"/>
    </row>
    <row r="75" spans="1:45" ht="96">
      <c r="A75" s="50">
        <v>27</v>
      </c>
      <c r="B75" s="51" t="s">
        <v>157</v>
      </c>
      <c r="C75" s="52">
        <v>-0.2</v>
      </c>
      <c r="D75" s="53">
        <v>275.8</v>
      </c>
      <c r="E75" s="53" t="s">
        <v>158</v>
      </c>
      <c r="F75" s="53"/>
      <c r="G75" s="53">
        <v>-55</v>
      </c>
      <c r="H75" s="53" t="s">
        <v>159</v>
      </c>
      <c r="I75" s="53"/>
      <c r="J75" s="53" t="s">
        <v>149</v>
      </c>
      <c r="K75" s="54" t="s">
        <v>150</v>
      </c>
      <c r="L75" s="53">
        <v>-128</v>
      </c>
      <c r="M75" s="53" t="s">
        <v>160</v>
      </c>
      <c r="N75" s="53"/>
      <c r="O75" s="55">
        <f>0+0</f>
        <v>0</v>
      </c>
      <c r="P75" s="56" t="s">
        <v>109</v>
      </c>
      <c r="Q75" s="55">
        <f>0+0</f>
        <v>0</v>
      </c>
      <c r="R75" s="55">
        <v>-55</v>
      </c>
      <c r="S75" s="55">
        <v>-128</v>
      </c>
      <c r="T75" s="56"/>
      <c r="U75" s="56"/>
      <c r="V75" s="55"/>
      <c r="W75" s="55"/>
      <c r="X75" s="56">
        <v>-128</v>
      </c>
      <c r="Y75" s="56"/>
      <c r="Z75" s="56"/>
      <c r="AA75" s="56"/>
      <c r="AB75" s="56"/>
      <c r="AC75" s="56"/>
      <c r="AD75" s="56"/>
      <c r="AE75" s="57"/>
      <c r="AF75" s="57"/>
      <c r="AG75" s="57"/>
      <c r="AH75" s="57">
        <v>-128</v>
      </c>
      <c r="AI75" s="55"/>
      <c r="AJ75" s="55"/>
      <c r="AK75" s="55"/>
      <c r="AL75" s="55">
        <v>-55</v>
      </c>
      <c r="AM75" s="55">
        <v>-128</v>
      </c>
      <c r="AN75" s="55">
        <v>-55</v>
      </c>
      <c r="AO75" s="58">
        <v>21.09</v>
      </c>
      <c r="AP75" s="58">
        <v>5.719</v>
      </c>
      <c r="AQ75" s="58">
        <v>21.104</v>
      </c>
      <c r="AR75" s="58">
        <v>2.323</v>
      </c>
      <c r="AS75" s="39"/>
    </row>
    <row r="76" spans="1:45" ht="84">
      <c r="A76" s="50">
        <v>28</v>
      </c>
      <c r="B76" s="51" t="s">
        <v>161</v>
      </c>
      <c r="C76" s="52">
        <v>3</v>
      </c>
      <c r="D76" s="53">
        <v>33.3</v>
      </c>
      <c r="E76" s="53" t="s">
        <v>162</v>
      </c>
      <c r="F76" s="53">
        <v>13.28</v>
      </c>
      <c r="G76" s="53">
        <v>100</v>
      </c>
      <c r="H76" s="53" t="s">
        <v>163</v>
      </c>
      <c r="I76" s="53">
        <v>40</v>
      </c>
      <c r="J76" s="53" t="s">
        <v>164</v>
      </c>
      <c r="K76" s="54" t="s">
        <v>165</v>
      </c>
      <c r="L76" s="53">
        <v>819</v>
      </c>
      <c r="M76" s="53" t="s">
        <v>166</v>
      </c>
      <c r="N76" s="53">
        <v>232</v>
      </c>
      <c r="O76" s="55">
        <f>19+0</f>
        <v>19</v>
      </c>
      <c r="P76" s="56" t="s">
        <v>60</v>
      </c>
      <c r="Q76" s="55">
        <f>401+0</f>
        <v>401</v>
      </c>
      <c r="R76" s="55">
        <v>100</v>
      </c>
      <c r="S76" s="55">
        <v>819</v>
      </c>
      <c r="T76" s="56"/>
      <c r="U76" s="56"/>
      <c r="V76" s="55"/>
      <c r="W76" s="55"/>
      <c r="X76" s="56">
        <v>1473</v>
      </c>
      <c r="Y76" s="56"/>
      <c r="Z76" s="56"/>
      <c r="AA76" s="56"/>
      <c r="AB76" s="56"/>
      <c r="AC76" s="56"/>
      <c r="AD76" s="56"/>
      <c r="AE76" s="57">
        <v>401</v>
      </c>
      <c r="AF76" s="57">
        <v>232</v>
      </c>
      <c r="AG76" s="57"/>
      <c r="AH76" s="57">
        <v>186</v>
      </c>
      <c r="AI76" s="55">
        <v>19</v>
      </c>
      <c r="AJ76" s="55">
        <v>40</v>
      </c>
      <c r="AK76" s="55"/>
      <c r="AL76" s="55">
        <v>41</v>
      </c>
      <c r="AM76" s="55">
        <v>819</v>
      </c>
      <c r="AN76" s="55">
        <v>100</v>
      </c>
      <c r="AO76" s="58">
        <v>21.09</v>
      </c>
      <c r="AP76" s="58">
        <v>5.834</v>
      </c>
      <c r="AQ76" s="58">
        <v>21.09</v>
      </c>
      <c r="AR76" s="58">
        <v>4.506</v>
      </c>
      <c r="AS76" s="39"/>
    </row>
    <row r="77" spans="1:45" ht="12.75">
      <c r="A77" s="59" t="s">
        <v>23</v>
      </c>
      <c r="B77" s="60" t="s">
        <v>61</v>
      </c>
      <c r="C77" s="61" t="s">
        <v>23</v>
      </c>
      <c r="D77" s="62"/>
      <c r="E77" s="62"/>
      <c r="F77" s="62"/>
      <c r="G77" s="62">
        <v>131</v>
      </c>
      <c r="H77" s="62"/>
      <c r="I77" s="62"/>
      <c r="J77" s="62"/>
      <c r="K77" s="63"/>
      <c r="L77" s="62">
        <v>1473</v>
      </c>
      <c r="M77" s="62"/>
      <c r="N77" s="62"/>
      <c r="O77" s="64"/>
      <c r="P77" s="65"/>
      <c r="Q77" s="64"/>
      <c r="R77" s="64"/>
      <c r="S77" s="64"/>
      <c r="T77" s="65" t="s">
        <v>61</v>
      </c>
      <c r="U77" s="65"/>
      <c r="V77" s="64">
        <v>1473</v>
      </c>
      <c r="W77" s="64"/>
      <c r="X77" s="65"/>
      <c r="Y77" s="65">
        <v>131</v>
      </c>
      <c r="Z77" s="65"/>
      <c r="AA77" s="65"/>
      <c r="AB77" s="65"/>
      <c r="AC77" s="65"/>
      <c r="AD77" s="65"/>
      <c r="AE77" s="66"/>
      <c r="AF77" s="66"/>
      <c r="AG77" s="66"/>
      <c r="AH77" s="66"/>
      <c r="AI77" s="64"/>
      <c r="AJ77" s="64"/>
      <c r="AK77" s="64"/>
      <c r="AL77" s="64"/>
      <c r="AM77" s="64"/>
      <c r="AN77" s="64"/>
      <c r="AO77" s="67" t="s">
        <v>23</v>
      </c>
      <c r="AP77" s="67" t="s">
        <v>23</v>
      </c>
      <c r="AQ77" s="67" t="s">
        <v>23</v>
      </c>
      <c r="AR77" s="67" t="s">
        <v>23</v>
      </c>
      <c r="AS77" s="39"/>
    </row>
    <row r="78" spans="1:45" ht="72">
      <c r="A78" s="50">
        <v>29</v>
      </c>
      <c r="B78" s="51" t="s">
        <v>76</v>
      </c>
      <c r="C78" s="52">
        <v>0.6</v>
      </c>
      <c r="D78" s="53">
        <v>80.38</v>
      </c>
      <c r="E78" s="53"/>
      <c r="F78" s="53" t="s">
        <v>77</v>
      </c>
      <c r="G78" s="53">
        <v>48</v>
      </c>
      <c r="H78" s="53"/>
      <c r="I78" s="53" t="s">
        <v>167</v>
      </c>
      <c r="J78" s="53">
        <v>22.32</v>
      </c>
      <c r="K78" s="54" t="s">
        <v>79</v>
      </c>
      <c r="L78" s="53">
        <v>336</v>
      </c>
      <c r="M78" s="53"/>
      <c r="N78" s="53" t="s">
        <v>168</v>
      </c>
      <c r="O78" s="55">
        <f>0+5</f>
        <v>5</v>
      </c>
      <c r="P78" s="56" t="s">
        <v>60</v>
      </c>
      <c r="Q78" s="55">
        <f>0+107</f>
        <v>107</v>
      </c>
      <c r="R78" s="55">
        <v>48</v>
      </c>
      <c r="S78" s="55">
        <v>336</v>
      </c>
      <c r="T78" s="56"/>
      <c r="U78" s="56"/>
      <c r="V78" s="55"/>
      <c r="W78" s="55"/>
      <c r="X78" s="56">
        <v>511</v>
      </c>
      <c r="Y78" s="56"/>
      <c r="Z78" s="56"/>
      <c r="AA78" s="56"/>
      <c r="AB78" s="56"/>
      <c r="AC78" s="56"/>
      <c r="AD78" s="56"/>
      <c r="AE78" s="57"/>
      <c r="AF78" s="57">
        <v>336</v>
      </c>
      <c r="AG78" s="57">
        <v>107</v>
      </c>
      <c r="AH78" s="57"/>
      <c r="AI78" s="55"/>
      <c r="AJ78" s="55">
        <v>48</v>
      </c>
      <c r="AK78" s="55">
        <v>5</v>
      </c>
      <c r="AL78" s="55"/>
      <c r="AM78" s="55">
        <v>336</v>
      </c>
      <c r="AN78" s="55">
        <v>48</v>
      </c>
      <c r="AO78" s="58">
        <v>22.32</v>
      </c>
      <c r="AP78" s="58">
        <v>6.96</v>
      </c>
      <c r="AQ78" s="58">
        <v>22.32</v>
      </c>
      <c r="AR78" s="58" t="s">
        <v>23</v>
      </c>
      <c r="AS78" s="39"/>
    </row>
    <row r="79" spans="1:45" ht="12.75">
      <c r="A79" s="59" t="s">
        <v>23</v>
      </c>
      <c r="B79" s="60" t="s">
        <v>61</v>
      </c>
      <c r="C79" s="61" t="s">
        <v>23</v>
      </c>
      <c r="D79" s="62"/>
      <c r="E79" s="62"/>
      <c r="F79" s="62"/>
      <c r="G79" s="62">
        <v>57</v>
      </c>
      <c r="H79" s="62"/>
      <c r="I79" s="62"/>
      <c r="J79" s="62"/>
      <c r="K79" s="63"/>
      <c r="L79" s="62">
        <v>511</v>
      </c>
      <c r="M79" s="62"/>
      <c r="N79" s="62"/>
      <c r="O79" s="64"/>
      <c r="P79" s="65"/>
      <c r="Q79" s="64"/>
      <c r="R79" s="64"/>
      <c r="S79" s="64"/>
      <c r="T79" s="65" t="s">
        <v>61</v>
      </c>
      <c r="U79" s="65"/>
      <c r="V79" s="64">
        <v>511</v>
      </c>
      <c r="W79" s="64"/>
      <c r="X79" s="65"/>
      <c r="Y79" s="65">
        <v>57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96">
      <c r="A80" s="50">
        <v>30</v>
      </c>
      <c r="B80" s="51" t="s">
        <v>62</v>
      </c>
      <c r="C80" s="52">
        <v>1</v>
      </c>
      <c r="D80" s="53">
        <v>173.24</v>
      </c>
      <c r="E80" s="53" t="s">
        <v>63</v>
      </c>
      <c r="F80" s="53" t="s">
        <v>64</v>
      </c>
      <c r="G80" s="53">
        <v>173</v>
      </c>
      <c r="H80" s="53" t="s">
        <v>169</v>
      </c>
      <c r="I80" s="53" t="s">
        <v>170</v>
      </c>
      <c r="J80" s="53" t="s">
        <v>67</v>
      </c>
      <c r="K80" s="54" t="s">
        <v>68</v>
      </c>
      <c r="L80" s="53">
        <v>1551</v>
      </c>
      <c r="M80" s="53" t="s">
        <v>171</v>
      </c>
      <c r="N80" s="53" t="s">
        <v>172</v>
      </c>
      <c r="O80" s="55">
        <f>22+12</f>
        <v>34</v>
      </c>
      <c r="P80" s="56" t="s">
        <v>60</v>
      </c>
      <c r="Q80" s="55">
        <f>495+259</f>
        <v>754</v>
      </c>
      <c r="R80" s="55">
        <v>173</v>
      </c>
      <c r="S80" s="55">
        <v>1551</v>
      </c>
      <c r="T80" s="56"/>
      <c r="U80" s="56"/>
      <c r="V80" s="55"/>
      <c r="W80" s="55"/>
      <c r="X80" s="56">
        <v>2757</v>
      </c>
      <c r="Y80" s="56"/>
      <c r="Z80" s="56"/>
      <c r="AA80" s="56"/>
      <c r="AB80" s="56"/>
      <c r="AC80" s="56"/>
      <c r="AD80" s="56"/>
      <c r="AE80" s="57">
        <v>495</v>
      </c>
      <c r="AF80" s="57">
        <v>999</v>
      </c>
      <c r="AG80" s="57">
        <v>259</v>
      </c>
      <c r="AH80" s="57">
        <v>57</v>
      </c>
      <c r="AI80" s="55">
        <v>22</v>
      </c>
      <c r="AJ80" s="55">
        <v>136</v>
      </c>
      <c r="AK80" s="55">
        <v>12</v>
      </c>
      <c r="AL80" s="55">
        <v>15</v>
      </c>
      <c r="AM80" s="55">
        <v>1551</v>
      </c>
      <c r="AN80" s="55">
        <v>173</v>
      </c>
      <c r="AO80" s="58">
        <v>22.32</v>
      </c>
      <c r="AP80" s="58">
        <v>7.344</v>
      </c>
      <c r="AQ80" s="58">
        <v>22.318</v>
      </c>
      <c r="AR80" s="58">
        <v>3.828</v>
      </c>
      <c r="AS80" s="39"/>
    </row>
    <row r="81" spans="1:45" ht="12.75">
      <c r="A81" s="59" t="s">
        <v>23</v>
      </c>
      <c r="B81" s="60" t="s">
        <v>61</v>
      </c>
      <c r="C81" s="61" t="s">
        <v>23</v>
      </c>
      <c r="D81" s="62"/>
      <c r="E81" s="62"/>
      <c r="F81" s="62"/>
      <c r="G81" s="62">
        <v>227</v>
      </c>
      <c r="H81" s="62"/>
      <c r="I81" s="62"/>
      <c r="J81" s="62"/>
      <c r="K81" s="63"/>
      <c r="L81" s="62">
        <v>2757</v>
      </c>
      <c r="M81" s="62"/>
      <c r="N81" s="62"/>
      <c r="O81" s="64"/>
      <c r="P81" s="65"/>
      <c r="Q81" s="64"/>
      <c r="R81" s="64"/>
      <c r="S81" s="64"/>
      <c r="T81" s="65" t="s">
        <v>61</v>
      </c>
      <c r="U81" s="65"/>
      <c r="V81" s="64">
        <v>2757</v>
      </c>
      <c r="W81" s="64"/>
      <c r="X81" s="65"/>
      <c r="Y81" s="65">
        <v>227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72">
      <c r="A82" s="50">
        <v>31</v>
      </c>
      <c r="B82" s="51" t="s">
        <v>71</v>
      </c>
      <c r="C82" s="52">
        <v>-1.06</v>
      </c>
      <c r="D82" s="53">
        <v>124.21</v>
      </c>
      <c r="E82" s="53"/>
      <c r="F82" s="53" t="s">
        <v>72</v>
      </c>
      <c r="G82" s="53">
        <v>-132</v>
      </c>
      <c r="H82" s="53"/>
      <c r="I82" s="53" t="s">
        <v>173</v>
      </c>
      <c r="J82" s="53" t="s">
        <v>67</v>
      </c>
      <c r="K82" s="54" t="s">
        <v>68</v>
      </c>
      <c r="L82" s="53">
        <v>-967</v>
      </c>
      <c r="M82" s="53"/>
      <c r="N82" s="53" t="s">
        <v>174</v>
      </c>
      <c r="O82" s="55">
        <f>0+-11</f>
        <v>-11</v>
      </c>
      <c r="P82" s="56" t="s">
        <v>60</v>
      </c>
      <c r="Q82" s="55">
        <f>0+-254</f>
        <v>-254</v>
      </c>
      <c r="R82" s="55">
        <v>-132</v>
      </c>
      <c r="S82" s="55">
        <v>-967</v>
      </c>
      <c r="T82" s="56"/>
      <c r="U82" s="56"/>
      <c r="V82" s="55"/>
      <c r="W82" s="55"/>
      <c r="X82" s="56">
        <v>-1373</v>
      </c>
      <c r="Y82" s="56"/>
      <c r="Z82" s="56"/>
      <c r="AA82" s="56"/>
      <c r="AB82" s="56"/>
      <c r="AC82" s="56"/>
      <c r="AD82" s="56"/>
      <c r="AE82" s="57"/>
      <c r="AF82" s="57">
        <v>-967</v>
      </c>
      <c r="AG82" s="57">
        <v>-254</v>
      </c>
      <c r="AH82" s="57"/>
      <c r="AI82" s="55"/>
      <c r="AJ82" s="55">
        <v>-132</v>
      </c>
      <c r="AK82" s="55">
        <v>-11</v>
      </c>
      <c r="AL82" s="55"/>
      <c r="AM82" s="55">
        <v>-967</v>
      </c>
      <c r="AN82" s="55">
        <v>-132</v>
      </c>
      <c r="AO82" s="58">
        <v>22.32</v>
      </c>
      <c r="AP82" s="58">
        <v>7.344</v>
      </c>
      <c r="AQ82" s="58">
        <v>22.318</v>
      </c>
      <c r="AR82" s="58">
        <v>3.828</v>
      </c>
      <c r="AS82" s="39"/>
    </row>
    <row r="83" spans="1:45" ht="12.75">
      <c r="A83" s="59" t="s">
        <v>23</v>
      </c>
      <c r="B83" s="60" t="s">
        <v>61</v>
      </c>
      <c r="C83" s="61" t="s">
        <v>23</v>
      </c>
      <c r="D83" s="62"/>
      <c r="E83" s="62"/>
      <c r="F83" s="62"/>
      <c r="G83" s="62">
        <v>-149</v>
      </c>
      <c r="H83" s="62"/>
      <c r="I83" s="62"/>
      <c r="J83" s="62"/>
      <c r="K83" s="63"/>
      <c r="L83" s="62">
        <v>-1373</v>
      </c>
      <c r="M83" s="62"/>
      <c r="N83" s="62"/>
      <c r="O83" s="64"/>
      <c r="P83" s="65"/>
      <c r="Q83" s="64"/>
      <c r="R83" s="64"/>
      <c r="S83" s="64"/>
      <c r="T83" s="65" t="s">
        <v>61</v>
      </c>
      <c r="U83" s="65"/>
      <c r="V83" s="64">
        <v>-1373</v>
      </c>
      <c r="W83" s="64"/>
      <c r="X83" s="65"/>
      <c r="Y83" s="65">
        <v>-149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72">
      <c r="A84" s="50">
        <v>32</v>
      </c>
      <c r="B84" s="51" t="s">
        <v>76</v>
      </c>
      <c r="C84" s="52">
        <v>1.06</v>
      </c>
      <c r="D84" s="53">
        <v>80.38</v>
      </c>
      <c r="E84" s="53"/>
      <c r="F84" s="53" t="s">
        <v>77</v>
      </c>
      <c r="G84" s="53">
        <v>85</v>
      </c>
      <c r="H84" s="53"/>
      <c r="I84" s="53" t="s">
        <v>175</v>
      </c>
      <c r="J84" s="53">
        <v>22.32</v>
      </c>
      <c r="K84" s="54" t="s">
        <v>79</v>
      </c>
      <c r="L84" s="53">
        <v>593</v>
      </c>
      <c r="M84" s="53"/>
      <c r="N84" s="53" t="s">
        <v>176</v>
      </c>
      <c r="O84" s="55">
        <f>0+8</f>
        <v>8</v>
      </c>
      <c r="P84" s="56" t="s">
        <v>60</v>
      </c>
      <c r="Q84" s="55">
        <f>0+189</f>
        <v>189</v>
      </c>
      <c r="R84" s="55">
        <v>85</v>
      </c>
      <c r="S84" s="55">
        <v>593</v>
      </c>
      <c r="T84" s="56"/>
      <c r="U84" s="56"/>
      <c r="V84" s="55"/>
      <c r="W84" s="55"/>
      <c r="X84" s="56">
        <v>896</v>
      </c>
      <c r="Y84" s="56"/>
      <c r="Z84" s="56"/>
      <c r="AA84" s="56"/>
      <c r="AB84" s="56"/>
      <c r="AC84" s="56"/>
      <c r="AD84" s="56"/>
      <c r="AE84" s="57"/>
      <c r="AF84" s="57">
        <v>593</v>
      </c>
      <c r="AG84" s="57">
        <v>189</v>
      </c>
      <c r="AH84" s="57"/>
      <c r="AI84" s="55"/>
      <c r="AJ84" s="55">
        <v>85</v>
      </c>
      <c r="AK84" s="55">
        <v>8</v>
      </c>
      <c r="AL84" s="55"/>
      <c r="AM84" s="55">
        <v>593</v>
      </c>
      <c r="AN84" s="55">
        <v>85</v>
      </c>
      <c r="AO84" s="58">
        <v>22.32</v>
      </c>
      <c r="AP84" s="58">
        <v>6.96</v>
      </c>
      <c r="AQ84" s="58">
        <v>22.32</v>
      </c>
      <c r="AR84" s="58" t="s">
        <v>23</v>
      </c>
      <c r="AS84" s="39"/>
    </row>
    <row r="85" spans="1:45" ht="12.75">
      <c r="A85" s="59" t="s">
        <v>23</v>
      </c>
      <c r="B85" s="60" t="s">
        <v>61</v>
      </c>
      <c r="C85" s="61" t="s">
        <v>23</v>
      </c>
      <c r="D85" s="62"/>
      <c r="E85" s="62"/>
      <c r="F85" s="62"/>
      <c r="G85" s="62">
        <v>98</v>
      </c>
      <c r="H85" s="62"/>
      <c r="I85" s="62"/>
      <c r="J85" s="62"/>
      <c r="K85" s="63"/>
      <c r="L85" s="62">
        <v>896</v>
      </c>
      <c r="M85" s="62"/>
      <c r="N85" s="62"/>
      <c r="O85" s="64"/>
      <c r="P85" s="65"/>
      <c r="Q85" s="64"/>
      <c r="R85" s="64"/>
      <c r="S85" s="64"/>
      <c r="T85" s="65" t="s">
        <v>61</v>
      </c>
      <c r="U85" s="65"/>
      <c r="V85" s="64">
        <v>896</v>
      </c>
      <c r="W85" s="64"/>
      <c r="X85" s="65"/>
      <c r="Y85" s="65">
        <v>98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17.25" customHeight="1">
      <c r="A86" s="101" t="s">
        <v>103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39"/>
    </row>
    <row r="87" spans="1:45" ht="84">
      <c r="A87" s="50">
        <v>33</v>
      </c>
      <c r="B87" s="51" t="s">
        <v>177</v>
      </c>
      <c r="C87" s="52">
        <v>1</v>
      </c>
      <c r="D87" s="53">
        <v>1814.89</v>
      </c>
      <c r="E87" s="53" t="s">
        <v>178</v>
      </c>
      <c r="F87" s="53"/>
      <c r="G87" s="53">
        <v>1815</v>
      </c>
      <c r="H87" s="53" t="s">
        <v>179</v>
      </c>
      <c r="I87" s="53"/>
      <c r="J87" s="53" t="s">
        <v>107</v>
      </c>
      <c r="K87" s="54"/>
      <c r="L87" s="53">
        <v>10254</v>
      </c>
      <c r="M87" s="53" t="s">
        <v>180</v>
      </c>
      <c r="N87" s="53"/>
      <c r="O87" s="55">
        <f aca="true" t="shared" si="2" ref="O87:O94">0+0</f>
        <v>0</v>
      </c>
      <c r="P87" s="56" t="s">
        <v>109</v>
      </c>
      <c r="Q87" s="55">
        <f aca="true" t="shared" si="3" ref="Q87:Q94">0+0</f>
        <v>0</v>
      </c>
      <c r="R87" s="55">
        <v>1815</v>
      </c>
      <c r="S87" s="55">
        <v>10254</v>
      </c>
      <c r="T87" s="56"/>
      <c r="U87" s="56"/>
      <c r="V87" s="55"/>
      <c r="W87" s="55"/>
      <c r="X87" s="56">
        <v>10254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10254</v>
      </c>
      <c r="AI87" s="55"/>
      <c r="AJ87" s="55"/>
      <c r="AK87" s="55"/>
      <c r="AL87" s="55">
        <v>1815</v>
      </c>
      <c r="AM87" s="55">
        <v>10254</v>
      </c>
      <c r="AN87" s="55">
        <v>1815</v>
      </c>
      <c r="AO87" s="58" t="s">
        <v>23</v>
      </c>
      <c r="AP87" s="58" t="s">
        <v>23</v>
      </c>
      <c r="AQ87" s="58" t="s">
        <v>23</v>
      </c>
      <c r="AR87" s="58">
        <v>5.65</v>
      </c>
      <c r="AS87" s="39"/>
    </row>
    <row r="88" spans="1:45" ht="72">
      <c r="A88" s="50">
        <v>34</v>
      </c>
      <c r="B88" s="51" t="s">
        <v>181</v>
      </c>
      <c r="C88" s="52">
        <v>100</v>
      </c>
      <c r="D88" s="53">
        <v>7.44</v>
      </c>
      <c r="E88" s="53" t="s">
        <v>182</v>
      </c>
      <c r="F88" s="53"/>
      <c r="G88" s="53">
        <v>744</v>
      </c>
      <c r="H88" s="53" t="s">
        <v>183</v>
      </c>
      <c r="I88" s="53"/>
      <c r="J88" s="53" t="s">
        <v>107</v>
      </c>
      <c r="K88" s="54"/>
      <c r="L88" s="53">
        <v>4201</v>
      </c>
      <c r="M88" s="53" t="s">
        <v>184</v>
      </c>
      <c r="N88" s="53"/>
      <c r="O88" s="55">
        <f t="shared" si="2"/>
        <v>0</v>
      </c>
      <c r="P88" s="56" t="s">
        <v>109</v>
      </c>
      <c r="Q88" s="55">
        <f t="shared" si="3"/>
        <v>0</v>
      </c>
      <c r="R88" s="55">
        <v>744</v>
      </c>
      <c r="S88" s="55">
        <v>4201</v>
      </c>
      <c r="T88" s="56"/>
      <c r="U88" s="56"/>
      <c r="V88" s="55"/>
      <c r="W88" s="55"/>
      <c r="X88" s="56">
        <v>4201</v>
      </c>
      <c r="Y88" s="56"/>
      <c r="Z88" s="56"/>
      <c r="AA88" s="56"/>
      <c r="AB88" s="56"/>
      <c r="AC88" s="56"/>
      <c r="AD88" s="56"/>
      <c r="AE88" s="57"/>
      <c r="AF88" s="57"/>
      <c r="AG88" s="57"/>
      <c r="AH88" s="57">
        <v>4201</v>
      </c>
      <c r="AI88" s="55"/>
      <c r="AJ88" s="55"/>
      <c r="AK88" s="55"/>
      <c r="AL88" s="55">
        <v>744</v>
      </c>
      <c r="AM88" s="55">
        <v>4201</v>
      </c>
      <c r="AN88" s="55">
        <v>744</v>
      </c>
      <c r="AO88" s="58" t="s">
        <v>23</v>
      </c>
      <c r="AP88" s="58" t="s">
        <v>23</v>
      </c>
      <c r="AQ88" s="58" t="s">
        <v>23</v>
      </c>
      <c r="AR88" s="58">
        <v>5.65</v>
      </c>
      <c r="AS88" s="39"/>
    </row>
    <row r="89" spans="1:45" ht="72">
      <c r="A89" s="50">
        <v>35</v>
      </c>
      <c r="B89" s="51" t="s">
        <v>185</v>
      </c>
      <c r="C89" s="52">
        <v>3</v>
      </c>
      <c r="D89" s="53">
        <v>14.85</v>
      </c>
      <c r="E89" s="53" t="s">
        <v>186</v>
      </c>
      <c r="F89" s="53"/>
      <c r="G89" s="53">
        <v>45</v>
      </c>
      <c r="H89" s="53" t="s">
        <v>187</v>
      </c>
      <c r="I89" s="53"/>
      <c r="J89" s="53" t="s">
        <v>107</v>
      </c>
      <c r="K89" s="54"/>
      <c r="L89" s="53">
        <v>252</v>
      </c>
      <c r="M89" s="53" t="s">
        <v>188</v>
      </c>
      <c r="N89" s="53"/>
      <c r="O89" s="55">
        <f t="shared" si="2"/>
        <v>0</v>
      </c>
      <c r="P89" s="56" t="s">
        <v>109</v>
      </c>
      <c r="Q89" s="55">
        <f t="shared" si="3"/>
        <v>0</v>
      </c>
      <c r="R89" s="55">
        <v>45</v>
      </c>
      <c r="S89" s="55">
        <v>252</v>
      </c>
      <c r="T89" s="56"/>
      <c r="U89" s="56"/>
      <c r="V89" s="55"/>
      <c r="W89" s="55"/>
      <c r="X89" s="56">
        <v>252</v>
      </c>
      <c r="Y89" s="56"/>
      <c r="Z89" s="56"/>
      <c r="AA89" s="56"/>
      <c r="AB89" s="56"/>
      <c r="AC89" s="56"/>
      <c r="AD89" s="56"/>
      <c r="AE89" s="57"/>
      <c r="AF89" s="57"/>
      <c r="AG89" s="57"/>
      <c r="AH89" s="57">
        <v>252</v>
      </c>
      <c r="AI89" s="55"/>
      <c r="AJ89" s="55"/>
      <c r="AK89" s="55"/>
      <c r="AL89" s="55">
        <v>45</v>
      </c>
      <c r="AM89" s="55">
        <v>252</v>
      </c>
      <c r="AN89" s="55">
        <v>45</v>
      </c>
      <c r="AO89" s="58" t="s">
        <v>23</v>
      </c>
      <c r="AP89" s="58" t="s">
        <v>23</v>
      </c>
      <c r="AQ89" s="58" t="s">
        <v>23</v>
      </c>
      <c r="AR89" s="58">
        <v>5.65</v>
      </c>
      <c r="AS89" s="39"/>
    </row>
    <row r="90" spans="1:45" ht="72">
      <c r="A90" s="50">
        <v>36</v>
      </c>
      <c r="B90" s="51" t="s">
        <v>189</v>
      </c>
      <c r="C90" s="52">
        <v>1</v>
      </c>
      <c r="D90" s="53">
        <v>30.03</v>
      </c>
      <c r="E90" s="53" t="s">
        <v>190</v>
      </c>
      <c r="F90" s="53"/>
      <c r="G90" s="53">
        <v>30</v>
      </c>
      <c r="H90" s="53" t="s">
        <v>191</v>
      </c>
      <c r="I90" s="53"/>
      <c r="J90" s="53" t="s">
        <v>107</v>
      </c>
      <c r="K90" s="54"/>
      <c r="L90" s="53">
        <v>170</v>
      </c>
      <c r="M90" s="53" t="s">
        <v>192</v>
      </c>
      <c r="N90" s="53"/>
      <c r="O90" s="55">
        <f t="shared" si="2"/>
        <v>0</v>
      </c>
      <c r="P90" s="56" t="s">
        <v>109</v>
      </c>
      <c r="Q90" s="55">
        <f t="shared" si="3"/>
        <v>0</v>
      </c>
      <c r="R90" s="55">
        <v>30</v>
      </c>
      <c r="S90" s="55">
        <v>170</v>
      </c>
      <c r="T90" s="56"/>
      <c r="U90" s="56"/>
      <c r="V90" s="55"/>
      <c r="W90" s="55"/>
      <c r="X90" s="56">
        <v>170</v>
      </c>
      <c r="Y90" s="56"/>
      <c r="Z90" s="56"/>
      <c r="AA90" s="56"/>
      <c r="AB90" s="56"/>
      <c r="AC90" s="56"/>
      <c r="AD90" s="56"/>
      <c r="AE90" s="57"/>
      <c r="AF90" s="57"/>
      <c r="AG90" s="57"/>
      <c r="AH90" s="57">
        <v>170</v>
      </c>
      <c r="AI90" s="55"/>
      <c r="AJ90" s="55"/>
      <c r="AK90" s="55"/>
      <c r="AL90" s="55">
        <v>30</v>
      </c>
      <c r="AM90" s="55">
        <v>170</v>
      </c>
      <c r="AN90" s="55">
        <v>30</v>
      </c>
      <c r="AO90" s="58" t="s">
        <v>23</v>
      </c>
      <c r="AP90" s="58" t="s">
        <v>23</v>
      </c>
      <c r="AQ90" s="58" t="s">
        <v>23</v>
      </c>
      <c r="AR90" s="58">
        <v>5.65</v>
      </c>
      <c r="AS90" s="39"/>
    </row>
    <row r="91" spans="1:45" ht="72">
      <c r="A91" s="50">
        <v>37</v>
      </c>
      <c r="B91" s="51" t="s">
        <v>193</v>
      </c>
      <c r="C91" s="52">
        <v>4</v>
      </c>
      <c r="D91" s="53">
        <v>18.74</v>
      </c>
      <c r="E91" s="53" t="s">
        <v>194</v>
      </c>
      <c r="F91" s="53"/>
      <c r="G91" s="53">
        <v>75</v>
      </c>
      <c r="H91" s="53" t="s">
        <v>195</v>
      </c>
      <c r="I91" s="53"/>
      <c r="J91" s="53" t="s">
        <v>107</v>
      </c>
      <c r="K91" s="54"/>
      <c r="L91" s="53">
        <v>424</v>
      </c>
      <c r="M91" s="53" t="s">
        <v>196</v>
      </c>
      <c r="N91" s="53"/>
      <c r="O91" s="55">
        <f t="shared" si="2"/>
        <v>0</v>
      </c>
      <c r="P91" s="56" t="s">
        <v>109</v>
      </c>
      <c r="Q91" s="55">
        <f t="shared" si="3"/>
        <v>0</v>
      </c>
      <c r="R91" s="55">
        <v>75</v>
      </c>
      <c r="S91" s="55">
        <v>424</v>
      </c>
      <c r="T91" s="56"/>
      <c r="U91" s="56"/>
      <c r="V91" s="55"/>
      <c r="W91" s="55"/>
      <c r="X91" s="56">
        <v>424</v>
      </c>
      <c r="Y91" s="56"/>
      <c r="Z91" s="56"/>
      <c r="AA91" s="56"/>
      <c r="AB91" s="56"/>
      <c r="AC91" s="56"/>
      <c r="AD91" s="56"/>
      <c r="AE91" s="57"/>
      <c r="AF91" s="57"/>
      <c r="AG91" s="57"/>
      <c r="AH91" s="57">
        <v>424</v>
      </c>
      <c r="AI91" s="55"/>
      <c r="AJ91" s="55"/>
      <c r="AK91" s="55"/>
      <c r="AL91" s="55">
        <v>75</v>
      </c>
      <c r="AM91" s="55">
        <v>424</v>
      </c>
      <c r="AN91" s="55">
        <v>75</v>
      </c>
      <c r="AO91" s="58" t="s">
        <v>23</v>
      </c>
      <c r="AP91" s="58" t="s">
        <v>23</v>
      </c>
      <c r="AQ91" s="58" t="s">
        <v>23</v>
      </c>
      <c r="AR91" s="58">
        <v>5.65</v>
      </c>
      <c r="AS91" s="39"/>
    </row>
    <row r="92" spans="1:45" ht="72">
      <c r="A92" s="50">
        <v>38</v>
      </c>
      <c r="B92" s="51" t="s">
        <v>197</v>
      </c>
      <c r="C92" s="52">
        <v>6</v>
      </c>
      <c r="D92" s="53">
        <v>2.55</v>
      </c>
      <c r="E92" s="53" t="s">
        <v>198</v>
      </c>
      <c r="F92" s="53"/>
      <c r="G92" s="53">
        <v>15</v>
      </c>
      <c r="H92" s="53" t="s">
        <v>199</v>
      </c>
      <c r="I92" s="53"/>
      <c r="J92" s="53" t="s">
        <v>107</v>
      </c>
      <c r="K92" s="54"/>
      <c r="L92" s="53">
        <v>87</v>
      </c>
      <c r="M92" s="53" t="s">
        <v>200</v>
      </c>
      <c r="N92" s="53"/>
      <c r="O92" s="55">
        <f t="shared" si="2"/>
        <v>0</v>
      </c>
      <c r="P92" s="56" t="s">
        <v>109</v>
      </c>
      <c r="Q92" s="55">
        <f t="shared" si="3"/>
        <v>0</v>
      </c>
      <c r="R92" s="55">
        <v>15</v>
      </c>
      <c r="S92" s="55">
        <v>87</v>
      </c>
      <c r="T92" s="56"/>
      <c r="U92" s="56"/>
      <c r="V92" s="55"/>
      <c r="W92" s="55"/>
      <c r="X92" s="56">
        <v>87</v>
      </c>
      <c r="Y92" s="56"/>
      <c r="Z92" s="56"/>
      <c r="AA92" s="56"/>
      <c r="AB92" s="56"/>
      <c r="AC92" s="56"/>
      <c r="AD92" s="56"/>
      <c r="AE92" s="57"/>
      <c r="AF92" s="57"/>
      <c r="AG92" s="57"/>
      <c r="AH92" s="57">
        <v>87</v>
      </c>
      <c r="AI92" s="55"/>
      <c r="AJ92" s="55"/>
      <c r="AK92" s="55"/>
      <c r="AL92" s="55">
        <v>15</v>
      </c>
      <c r="AM92" s="55">
        <v>87</v>
      </c>
      <c r="AN92" s="55">
        <v>15</v>
      </c>
      <c r="AO92" s="58" t="s">
        <v>23</v>
      </c>
      <c r="AP92" s="58" t="s">
        <v>23</v>
      </c>
      <c r="AQ92" s="58" t="s">
        <v>23</v>
      </c>
      <c r="AR92" s="58">
        <v>5.65</v>
      </c>
      <c r="AS92" s="39"/>
    </row>
    <row r="93" spans="1:45" ht="72">
      <c r="A93" s="50">
        <v>39</v>
      </c>
      <c r="B93" s="51" t="s">
        <v>201</v>
      </c>
      <c r="C93" s="52">
        <v>1</v>
      </c>
      <c r="D93" s="53">
        <v>97.49</v>
      </c>
      <c r="E93" s="53" t="s">
        <v>202</v>
      </c>
      <c r="F93" s="53"/>
      <c r="G93" s="53">
        <v>97</v>
      </c>
      <c r="H93" s="53" t="s">
        <v>203</v>
      </c>
      <c r="I93" s="53"/>
      <c r="J93" s="53" t="s">
        <v>107</v>
      </c>
      <c r="K93" s="54"/>
      <c r="L93" s="53">
        <v>551</v>
      </c>
      <c r="M93" s="53" t="s">
        <v>204</v>
      </c>
      <c r="N93" s="53"/>
      <c r="O93" s="55">
        <f t="shared" si="2"/>
        <v>0</v>
      </c>
      <c r="P93" s="56" t="s">
        <v>109</v>
      </c>
      <c r="Q93" s="55">
        <f t="shared" si="3"/>
        <v>0</v>
      </c>
      <c r="R93" s="55">
        <v>97</v>
      </c>
      <c r="S93" s="55">
        <v>551</v>
      </c>
      <c r="T93" s="56"/>
      <c r="U93" s="56"/>
      <c r="V93" s="55"/>
      <c r="W93" s="55"/>
      <c r="X93" s="56">
        <v>551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551</v>
      </c>
      <c r="AI93" s="55"/>
      <c r="AJ93" s="55"/>
      <c r="AK93" s="55"/>
      <c r="AL93" s="55">
        <v>97</v>
      </c>
      <c r="AM93" s="55">
        <v>551</v>
      </c>
      <c r="AN93" s="55">
        <v>97</v>
      </c>
      <c r="AO93" s="58" t="s">
        <v>23</v>
      </c>
      <c r="AP93" s="58" t="s">
        <v>23</v>
      </c>
      <c r="AQ93" s="58" t="s">
        <v>23</v>
      </c>
      <c r="AR93" s="58">
        <v>5.65</v>
      </c>
      <c r="AS93" s="39"/>
    </row>
    <row r="94" spans="1:45" ht="72">
      <c r="A94" s="50">
        <v>40</v>
      </c>
      <c r="B94" s="51" t="s">
        <v>205</v>
      </c>
      <c r="C94" s="52">
        <v>3</v>
      </c>
      <c r="D94" s="53">
        <v>8.1</v>
      </c>
      <c r="E94" s="53" t="s">
        <v>206</v>
      </c>
      <c r="F94" s="53"/>
      <c r="G94" s="53">
        <v>24</v>
      </c>
      <c r="H94" s="53" t="s">
        <v>207</v>
      </c>
      <c r="I94" s="53"/>
      <c r="J94" s="53" t="s">
        <v>107</v>
      </c>
      <c r="K94" s="54"/>
      <c r="L94" s="53">
        <v>137</v>
      </c>
      <c r="M94" s="53" t="s">
        <v>208</v>
      </c>
      <c r="N94" s="53"/>
      <c r="O94" s="55">
        <f t="shared" si="2"/>
        <v>0</v>
      </c>
      <c r="P94" s="56" t="s">
        <v>109</v>
      </c>
      <c r="Q94" s="55">
        <f t="shared" si="3"/>
        <v>0</v>
      </c>
      <c r="R94" s="55">
        <v>24</v>
      </c>
      <c r="S94" s="55">
        <v>137</v>
      </c>
      <c r="T94" s="56"/>
      <c r="U94" s="56"/>
      <c r="V94" s="55"/>
      <c r="W94" s="55"/>
      <c r="X94" s="56">
        <v>137</v>
      </c>
      <c r="Y94" s="56"/>
      <c r="Z94" s="56"/>
      <c r="AA94" s="56"/>
      <c r="AB94" s="56"/>
      <c r="AC94" s="56"/>
      <c r="AD94" s="56"/>
      <c r="AE94" s="57"/>
      <c r="AF94" s="57"/>
      <c r="AG94" s="57"/>
      <c r="AH94" s="57">
        <v>137</v>
      </c>
      <c r="AI94" s="55"/>
      <c r="AJ94" s="55"/>
      <c r="AK94" s="55"/>
      <c r="AL94" s="55">
        <v>24</v>
      </c>
      <c r="AM94" s="55">
        <v>137</v>
      </c>
      <c r="AN94" s="55">
        <v>24</v>
      </c>
      <c r="AO94" s="58" t="s">
        <v>23</v>
      </c>
      <c r="AP94" s="58" t="s">
        <v>23</v>
      </c>
      <c r="AQ94" s="58" t="s">
        <v>23</v>
      </c>
      <c r="AR94" s="58">
        <v>5.65</v>
      </c>
      <c r="AS94" s="39"/>
    </row>
    <row r="95" spans="1:45" ht="38.25">
      <c r="A95" s="104" t="s">
        <v>209</v>
      </c>
      <c r="B95" s="104"/>
      <c r="C95" s="104"/>
      <c r="D95" s="104"/>
      <c r="E95" s="104"/>
      <c r="F95" s="104"/>
      <c r="G95" s="68">
        <v>215483</v>
      </c>
      <c r="H95" s="68" t="s">
        <v>227</v>
      </c>
      <c r="I95" s="68" t="s">
        <v>228</v>
      </c>
      <c r="J95" s="68"/>
      <c r="K95" s="68"/>
      <c r="L95" s="68" t="s">
        <v>210</v>
      </c>
      <c r="M95" s="68" t="s">
        <v>210</v>
      </c>
      <c r="N95" s="68" t="s">
        <v>210</v>
      </c>
      <c r="O95" s="68" t="s">
        <v>210</v>
      </c>
      <c r="P95" s="68" t="s">
        <v>210</v>
      </c>
      <c r="Q95" s="68" t="s">
        <v>210</v>
      </c>
      <c r="R95" s="68" t="s">
        <v>210</v>
      </c>
      <c r="S95" s="68" t="s">
        <v>210</v>
      </c>
      <c r="T95" s="68" t="s">
        <v>210</v>
      </c>
      <c r="U95" s="68" t="s">
        <v>210</v>
      </c>
      <c r="V95" s="68" t="s">
        <v>210</v>
      </c>
      <c r="W95" s="68" t="s">
        <v>210</v>
      </c>
      <c r="X95" s="68" t="s">
        <v>210</v>
      </c>
      <c r="Y95" s="68" t="s">
        <v>210</v>
      </c>
      <c r="Z95" s="68" t="s">
        <v>210</v>
      </c>
      <c r="AA95" s="68" t="s">
        <v>210</v>
      </c>
      <c r="AB95" s="68" t="s">
        <v>210</v>
      </c>
      <c r="AC95" s="68" t="s">
        <v>210</v>
      </c>
      <c r="AD95" s="68" t="s">
        <v>210</v>
      </c>
      <c r="AE95" s="68" t="s">
        <v>210</v>
      </c>
      <c r="AF95" s="68" t="s">
        <v>210</v>
      </c>
      <c r="AG95" s="68" t="s">
        <v>210</v>
      </c>
      <c r="AH95" s="68" t="s">
        <v>210</v>
      </c>
      <c r="AI95" s="68" t="s">
        <v>210</v>
      </c>
      <c r="AJ95" s="68" t="s">
        <v>210</v>
      </c>
      <c r="AK95" s="68" t="s">
        <v>210</v>
      </c>
      <c r="AL95" s="68" t="s">
        <v>210</v>
      </c>
      <c r="AM95" s="68"/>
      <c r="AN95" s="68"/>
      <c r="AO95" s="68" t="s">
        <v>210</v>
      </c>
      <c r="AP95" s="68" t="s">
        <v>210</v>
      </c>
      <c r="AQ95" s="68" t="s">
        <v>210</v>
      </c>
      <c r="AR95" s="68" t="s">
        <v>210</v>
      </c>
      <c r="AS95" s="39"/>
    </row>
    <row r="96" spans="1:45" ht="12.75">
      <c r="A96" s="104" t="s">
        <v>213</v>
      </c>
      <c r="B96" s="104"/>
      <c r="C96" s="104"/>
      <c r="D96" s="104"/>
      <c r="E96" s="104"/>
      <c r="F96" s="104"/>
      <c r="G96" s="68">
        <v>23682</v>
      </c>
      <c r="H96" s="68"/>
      <c r="I96" s="68"/>
      <c r="J96" s="68"/>
      <c r="K96" s="68"/>
      <c r="L96" s="68" t="s">
        <v>210</v>
      </c>
      <c r="M96" s="68" t="s">
        <v>210</v>
      </c>
      <c r="N96" s="68" t="s">
        <v>210</v>
      </c>
      <c r="O96" s="68" t="s">
        <v>210</v>
      </c>
      <c r="P96" s="68" t="s">
        <v>210</v>
      </c>
      <c r="Q96" s="68" t="s">
        <v>210</v>
      </c>
      <c r="R96" s="68" t="s">
        <v>210</v>
      </c>
      <c r="S96" s="68" t="s">
        <v>210</v>
      </c>
      <c r="T96" s="68" t="s">
        <v>210</v>
      </c>
      <c r="U96" s="68" t="s">
        <v>210</v>
      </c>
      <c r="V96" s="68" t="s">
        <v>210</v>
      </c>
      <c r="W96" s="68" t="s">
        <v>210</v>
      </c>
      <c r="X96" s="68" t="s">
        <v>210</v>
      </c>
      <c r="Y96" s="68" t="s">
        <v>210</v>
      </c>
      <c r="Z96" s="68" t="s">
        <v>210</v>
      </c>
      <c r="AA96" s="68" t="s">
        <v>210</v>
      </c>
      <c r="AB96" s="68" t="s">
        <v>210</v>
      </c>
      <c r="AC96" s="68" t="s">
        <v>210</v>
      </c>
      <c r="AD96" s="68" t="s">
        <v>210</v>
      </c>
      <c r="AE96" s="68" t="s">
        <v>210</v>
      </c>
      <c r="AF96" s="68" t="s">
        <v>210</v>
      </c>
      <c r="AG96" s="68" t="s">
        <v>210</v>
      </c>
      <c r="AH96" s="68" t="s">
        <v>210</v>
      </c>
      <c r="AI96" s="68" t="s">
        <v>210</v>
      </c>
      <c r="AJ96" s="68" t="s">
        <v>210</v>
      </c>
      <c r="AK96" s="68" t="s">
        <v>210</v>
      </c>
      <c r="AL96" s="68" t="s">
        <v>210</v>
      </c>
      <c r="AM96" s="68"/>
      <c r="AN96" s="68"/>
      <c r="AO96" s="68" t="s">
        <v>210</v>
      </c>
      <c r="AP96" s="68" t="s">
        <v>210</v>
      </c>
      <c r="AQ96" s="68" t="s">
        <v>210</v>
      </c>
      <c r="AR96" s="68" t="s">
        <v>210</v>
      </c>
      <c r="AS96" s="39"/>
    </row>
    <row r="97" spans="1:45" ht="12.75">
      <c r="A97" s="104" t="s">
        <v>214</v>
      </c>
      <c r="B97" s="104"/>
      <c r="C97" s="104"/>
      <c r="D97" s="104"/>
      <c r="E97" s="104"/>
      <c r="F97" s="104"/>
      <c r="G97" s="68">
        <v>15570</v>
      </c>
      <c r="H97" s="68"/>
      <c r="I97" s="68"/>
      <c r="J97" s="68"/>
      <c r="K97" s="68"/>
      <c r="L97" s="68" t="s">
        <v>210</v>
      </c>
      <c r="M97" s="68" t="s">
        <v>210</v>
      </c>
      <c r="N97" s="68" t="s">
        <v>210</v>
      </c>
      <c r="O97" s="68" t="s">
        <v>210</v>
      </c>
      <c r="P97" s="68" t="s">
        <v>210</v>
      </c>
      <c r="Q97" s="68" t="s">
        <v>210</v>
      </c>
      <c r="R97" s="68" t="s">
        <v>210</v>
      </c>
      <c r="S97" s="68" t="s">
        <v>210</v>
      </c>
      <c r="T97" s="68" t="s">
        <v>210</v>
      </c>
      <c r="U97" s="68" t="s">
        <v>210</v>
      </c>
      <c r="V97" s="68" t="s">
        <v>210</v>
      </c>
      <c r="W97" s="68" t="s">
        <v>210</v>
      </c>
      <c r="X97" s="68" t="s">
        <v>210</v>
      </c>
      <c r="Y97" s="68" t="s">
        <v>210</v>
      </c>
      <c r="Z97" s="68" t="s">
        <v>210</v>
      </c>
      <c r="AA97" s="68" t="s">
        <v>210</v>
      </c>
      <c r="AB97" s="68" t="s">
        <v>210</v>
      </c>
      <c r="AC97" s="68" t="s">
        <v>210</v>
      </c>
      <c r="AD97" s="68" t="s">
        <v>210</v>
      </c>
      <c r="AE97" s="68" t="s">
        <v>210</v>
      </c>
      <c r="AF97" s="68" t="s">
        <v>210</v>
      </c>
      <c r="AG97" s="68" t="s">
        <v>210</v>
      </c>
      <c r="AH97" s="68" t="s">
        <v>210</v>
      </c>
      <c r="AI97" s="68" t="s">
        <v>210</v>
      </c>
      <c r="AJ97" s="68" t="s">
        <v>210</v>
      </c>
      <c r="AK97" s="68" t="s">
        <v>210</v>
      </c>
      <c r="AL97" s="68" t="s">
        <v>210</v>
      </c>
      <c r="AM97" s="68"/>
      <c r="AN97" s="68"/>
      <c r="AO97" s="68" t="s">
        <v>210</v>
      </c>
      <c r="AP97" s="68" t="s">
        <v>210</v>
      </c>
      <c r="AQ97" s="68" t="s">
        <v>210</v>
      </c>
      <c r="AR97" s="68" t="s">
        <v>210</v>
      </c>
      <c r="AS97" s="39"/>
    </row>
    <row r="98" spans="1:45" ht="12.75">
      <c r="A98" s="105" t="s">
        <v>215</v>
      </c>
      <c r="B98" s="105"/>
      <c r="C98" s="105"/>
      <c r="D98" s="105"/>
      <c r="E98" s="105"/>
      <c r="F98" s="105"/>
      <c r="G98" s="69"/>
      <c r="H98" s="69"/>
      <c r="I98" s="69"/>
      <c r="J98" s="69"/>
      <c r="K98" s="69"/>
      <c r="L98" s="69" t="s">
        <v>210</v>
      </c>
      <c r="M98" s="69" t="s">
        <v>210</v>
      </c>
      <c r="N98" s="69" t="s">
        <v>210</v>
      </c>
      <c r="O98" s="69" t="s">
        <v>210</v>
      </c>
      <c r="P98" s="69" t="s">
        <v>210</v>
      </c>
      <c r="Q98" s="69" t="s">
        <v>210</v>
      </c>
      <c r="R98" s="69" t="s">
        <v>210</v>
      </c>
      <c r="S98" s="69" t="s">
        <v>210</v>
      </c>
      <c r="T98" s="69" t="s">
        <v>210</v>
      </c>
      <c r="U98" s="69" t="s">
        <v>210</v>
      </c>
      <c r="V98" s="69" t="s">
        <v>210</v>
      </c>
      <c r="W98" s="69" t="s">
        <v>210</v>
      </c>
      <c r="X98" s="69" t="s">
        <v>210</v>
      </c>
      <c r="Y98" s="69" t="s">
        <v>210</v>
      </c>
      <c r="Z98" s="69" t="s">
        <v>210</v>
      </c>
      <c r="AA98" s="69" t="s">
        <v>210</v>
      </c>
      <c r="AB98" s="69" t="s">
        <v>210</v>
      </c>
      <c r="AC98" s="69" t="s">
        <v>210</v>
      </c>
      <c r="AD98" s="69" t="s">
        <v>210</v>
      </c>
      <c r="AE98" s="69" t="s">
        <v>210</v>
      </c>
      <c r="AF98" s="69" t="s">
        <v>210</v>
      </c>
      <c r="AG98" s="69" t="s">
        <v>210</v>
      </c>
      <c r="AH98" s="69" t="s">
        <v>210</v>
      </c>
      <c r="AI98" s="69" t="s">
        <v>210</v>
      </c>
      <c r="AJ98" s="69" t="s">
        <v>210</v>
      </c>
      <c r="AK98" s="69" t="s">
        <v>210</v>
      </c>
      <c r="AL98" s="69" t="s">
        <v>210</v>
      </c>
      <c r="AM98" s="69"/>
      <c r="AN98" s="69"/>
      <c r="AO98" s="69" t="s">
        <v>210</v>
      </c>
      <c r="AP98" s="69" t="s">
        <v>210</v>
      </c>
      <c r="AQ98" s="69" t="s">
        <v>210</v>
      </c>
      <c r="AR98" s="69" t="s">
        <v>210</v>
      </c>
      <c r="AS98" s="39"/>
    </row>
    <row r="99" spans="1:45" ht="12.75">
      <c r="A99" s="104" t="s">
        <v>216</v>
      </c>
      <c r="B99" s="104"/>
      <c r="C99" s="104"/>
      <c r="D99" s="104"/>
      <c r="E99" s="104"/>
      <c r="F99" s="104"/>
      <c r="G99" s="68">
        <v>42252</v>
      </c>
      <c r="H99" s="68"/>
      <c r="I99" s="68"/>
      <c r="J99" s="68"/>
      <c r="K99" s="68"/>
      <c r="L99" s="68" t="s">
        <v>210</v>
      </c>
      <c r="M99" s="68" t="s">
        <v>210</v>
      </c>
      <c r="N99" s="68" t="s">
        <v>210</v>
      </c>
      <c r="O99" s="68" t="s">
        <v>210</v>
      </c>
      <c r="P99" s="68" t="s">
        <v>210</v>
      </c>
      <c r="Q99" s="68" t="s">
        <v>210</v>
      </c>
      <c r="R99" s="68" t="s">
        <v>210</v>
      </c>
      <c r="S99" s="68" t="s">
        <v>210</v>
      </c>
      <c r="T99" s="68" t="s">
        <v>210</v>
      </c>
      <c r="U99" s="68" t="s">
        <v>210</v>
      </c>
      <c r="V99" s="68" t="s">
        <v>210</v>
      </c>
      <c r="W99" s="68" t="s">
        <v>210</v>
      </c>
      <c r="X99" s="68" t="s">
        <v>210</v>
      </c>
      <c r="Y99" s="68" t="s">
        <v>210</v>
      </c>
      <c r="Z99" s="68" t="s">
        <v>210</v>
      </c>
      <c r="AA99" s="68" t="s">
        <v>210</v>
      </c>
      <c r="AB99" s="68" t="s">
        <v>210</v>
      </c>
      <c r="AC99" s="68" t="s">
        <v>210</v>
      </c>
      <c r="AD99" s="68" t="s">
        <v>210</v>
      </c>
      <c r="AE99" s="68" t="s">
        <v>210</v>
      </c>
      <c r="AF99" s="68" t="s">
        <v>210</v>
      </c>
      <c r="AG99" s="68" t="s">
        <v>210</v>
      </c>
      <c r="AH99" s="68" t="s">
        <v>210</v>
      </c>
      <c r="AI99" s="68" t="s">
        <v>210</v>
      </c>
      <c r="AJ99" s="68" t="s">
        <v>210</v>
      </c>
      <c r="AK99" s="68" t="s">
        <v>210</v>
      </c>
      <c r="AL99" s="68" t="s">
        <v>210</v>
      </c>
      <c r="AM99" s="68"/>
      <c r="AN99" s="68"/>
      <c r="AO99" s="68" t="s">
        <v>210</v>
      </c>
      <c r="AP99" s="68" t="s">
        <v>210</v>
      </c>
      <c r="AQ99" s="68" t="s">
        <v>210</v>
      </c>
      <c r="AR99" s="68" t="s">
        <v>210</v>
      </c>
      <c r="AS99" s="39"/>
    </row>
    <row r="100" spans="1:45" ht="12.75">
      <c r="A100" s="104" t="s">
        <v>217</v>
      </c>
      <c r="B100" s="104"/>
      <c r="C100" s="104"/>
      <c r="D100" s="104"/>
      <c r="E100" s="104"/>
      <c r="F100" s="104"/>
      <c r="G100" s="68">
        <v>212483</v>
      </c>
      <c r="H100" s="68"/>
      <c r="I100" s="68"/>
      <c r="J100" s="68"/>
      <c r="K100" s="68"/>
      <c r="L100" s="68" t="s">
        <v>210</v>
      </c>
      <c r="M100" s="68" t="s">
        <v>210</v>
      </c>
      <c r="N100" s="68" t="s">
        <v>210</v>
      </c>
      <c r="O100" s="68" t="s">
        <v>210</v>
      </c>
      <c r="P100" s="68" t="s">
        <v>210</v>
      </c>
      <c r="Q100" s="68" t="s">
        <v>210</v>
      </c>
      <c r="R100" s="68" t="s">
        <v>210</v>
      </c>
      <c r="S100" s="68" t="s">
        <v>210</v>
      </c>
      <c r="T100" s="68" t="s">
        <v>210</v>
      </c>
      <c r="U100" s="68" t="s">
        <v>210</v>
      </c>
      <c r="V100" s="68" t="s">
        <v>210</v>
      </c>
      <c r="W100" s="68" t="s">
        <v>210</v>
      </c>
      <c r="X100" s="68" t="s">
        <v>210</v>
      </c>
      <c r="Y100" s="68" t="s">
        <v>210</v>
      </c>
      <c r="Z100" s="68" t="s">
        <v>210</v>
      </c>
      <c r="AA100" s="68" t="s">
        <v>210</v>
      </c>
      <c r="AB100" s="68" t="s">
        <v>210</v>
      </c>
      <c r="AC100" s="68" t="s">
        <v>210</v>
      </c>
      <c r="AD100" s="68" t="s">
        <v>210</v>
      </c>
      <c r="AE100" s="68" t="s">
        <v>210</v>
      </c>
      <c r="AF100" s="68" t="s">
        <v>210</v>
      </c>
      <c r="AG100" s="68" t="s">
        <v>210</v>
      </c>
      <c r="AH100" s="68" t="s">
        <v>210</v>
      </c>
      <c r="AI100" s="68" t="s">
        <v>210</v>
      </c>
      <c r="AJ100" s="68" t="s">
        <v>210</v>
      </c>
      <c r="AK100" s="68" t="s">
        <v>210</v>
      </c>
      <c r="AL100" s="68" t="s">
        <v>210</v>
      </c>
      <c r="AM100" s="68"/>
      <c r="AN100" s="68"/>
      <c r="AO100" s="68" t="s">
        <v>210</v>
      </c>
      <c r="AP100" s="68" t="s">
        <v>210</v>
      </c>
      <c r="AQ100" s="68" t="s">
        <v>210</v>
      </c>
      <c r="AR100" s="68" t="s">
        <v>210</v>
      </c>
      <c r="AS100" s="39"/>
    </row>
    <row r="101" spans="1:45" ht="12.75">
      <c r="A101" s="104" t="s">
        <v>218</v>
      </c>
      <c r="B101" s="104"/>
      <c r="C101" s="104"/>
      <c r="D101" s="104"/>
      <c r="E101" s="104"/>
      <c r="F101" s="104"/>
      <c r="G101" s="68">
        <v>254735</v>
      </c>
      <c r="H101" s="68"/>
      <c r="I101" s="68"/>
      <c r="J101" s="68"/>
      <c r="K101" s="68"/>
      <c r="L101" s="68" t="s">
        <v>210</v>
      </c>
      <c r="M101" s="68" t="s">
        <v>210</v>
      </c>
      <c r="N101" s="68" t="s">
        <v>210</v>
      </c>
      <c r="O101" s="68" t="s">
        <v>210</v>
      </c>
      <c r="P101" s="68" t="s">
        <v>210</v>
      </c>
      <c r="Q101" s="68" t="s">
        <v>210</v>
      </c>
      <c r="R101" s="68" t="s">
        <v>210</v>
      </c>
      <c r="S101" s="68" t="s">
        <v>210</v>
      </c>
      <c r="T101" s="68" t="s">
        <v>210</v>
      </c>
      <c r="U101" s="68" t="s">
        <v>210</v>
      </c>
      <c r="V101" s="68" t="s">
        <v>210</v>
      </c>
      <c r="W101" s="68" t="s">
        <v>210</v>
      </c>
      <c r="X101" s="68" t="s">
        <v>210</v>
      </c>
      <c r="Y101" s="68" t="s">
        <v>210</v>
      </c>
      <c r="Z101" s="68" t="s">
        <v>210</v>
      </c>
      <c r="AA101" s="68" t="s">
        <v>210</v>
      </c>
      <c r="AB101" s="68" t="s">
        <v>210</v>
      </c>
      <c r="AC101" s="68" t="s">
        <v>210</v>
      </c>
      <c r="AD101" s="68" t="s">
        <v>210</v>
      </c>
      <c r="AE101" s="68" t="s">
        <v>210</v>
      </c>
      <c r="AF101" s="68" t="s">
        <v>210</v>
      </c>
      <c r="AG101" s="68" t="s">
        <v>210</v>
      </c>
      <c r="AH101" s="68" t="s">
        <v>210</v>
      </c>
      <c r="AI101" s="68" t="s">
        <v>210</v>
      </c>
      <c r="AJ101" s="68" t="s">
        <v>210</v>
      </c>
      <c r="AK101" s="68" t="s">
        <v>210</v>
      </c>
      <c r="AL101" s="68" t="s">
        <v>210</v>
      </c>
      <c r="AM101" s="68"/>
      <c r="AN101" s="68"/>
      <c r="AO101" s="68" t="s">
        <v>210</v>
      </c>
      <c r="AP101" s="68" t="s">
        <v>210</v>
      </c>
      <c r="AQ101" s="68" t="s">
        <v>210</v>
      </c>
      <c r="AR101" s="68" t="s">
        <v>210</v>
      </c>
      <c r="AS101" s="39"/>
    </row>
    <row r="102" spans="1:45" ht="12.75">
      <c r="A102" s="104" t="s">
        <v>219</v>
      </c>
      <c r="B102" s="104"/>
      <c r="C102" s="104"/>
      <c r="D102" s="104"/>
      <c r="E102" s="104"/>
      <c r="F102" s="104"/>
      <c r="G102" s="68"/>
      <c r="H102" s="68"/>
      <c r="I102" s="68"/>
      <c r="J102" s="68"/>
      <c r="K102" s="68"/>
      <c r="L102" s="68" t="s">
        <v>210</v>
      </c>
      <c r="M102" s="68" t="s">
        <v>210</v>
      </c>
      <c r="N102" s="68" t="s">
        <v>210</v>
      </c>
      <c r="O102" s="68" t="s">
        <v>210</v>
      </c>
      <c r="P102" s="68" t="s">
        <v>210</v>
      </c>
      <c r="Q102" s="68" t="s">
        <v>210</v>
      </c>
      <c r="R102" s="68" t="s">
        <v>210</v>
      </c>
      <c r="S102" s="68" t="s">
        <v>210</v>
      </c>
      <c r="T102" s="68" t="s">
        <v>210</v>
      </c>
      <c r="U102" s="68" t="s">
        <v>210</v>
      </c>
      <c r="V102" s="68" t="s">
        <v>210</v>
      </c>
      <c r="W102" s="68" t="s">
        <v>210</v>
      </c>
      <c r="X102" s="68" t="s">
        <v>210</v>
      </c>
      <c r="Y102" s="68" t="s">
        <v>210</v>
      </c>
      <c r="Z102" s="68" t="s">
        <v>210</v>
      </c>
      <c r="AA102" s="68" t="s">
        <v>210</v>
      </c>
      <c r="AB102" s="68" t="s">
        <v>210</v>
      </c>
      <c r="AC102" s="68" t="s">
        <v>210</v>
      </c>
      <c r="AD102" s="68" t="s">
        <v>210</v>
      </c>
      <c r="AE102" s="68" t="s">
        <v>210</v>
      </c>
      <c r="AF102" s="68" t="s">
        <v>210</v>
      </c>
      <c r="AG102" s="68" t="s">
        <v>210</v>
      </c>
      <c r="AH102" s="68" t="s">
        <v>210</v>
      </c>
      <c r="AI102" s="68" t="s">
        <v>210</v>
      </c>
      <c r="AJ102" s="68" t="s">
        <v>210</v>
      </c>
      <c r="AK102" s="68" t="s">
        <v>210</v>
      </c>
      <c r="AL102" s="68" t="s">
        <v>210</v>
      </c>
      <c r="AM102" s="68"/>
      <c r="AN102" s="68"/>
      <c r="AO102" s="68" t="s">
        <v>210</v>
      </c>
      <c r="AP102" s="68" t="s">
        <v>210</v>
      </c>
      <c r="AQ102" s="68" t="s">
        <v>210</v>
      </c>
      <c r="AR102" s="68" t="s">
        <v>210</v>
      </c>
      <c r="AS102" s="39"/>
    </row>
    <row r="103" spans="1:45" ht="12.75">
      <c r="A103" s="104" t="s">
        <v>220</v>
      </c>
      <c r="B103" s="104"/>
      <c r="C103" s="104"/>
      <c r="D103" s="104"/>
      <c r="E103" s="104"/>
      <c r="F103" s="104"/>
      <c r="G103" s="68">
        <v>185868</v>
      </c>
      <c r="H103" s="68"/>
      <c r="I103" s="68"/>
      <c r="J103" s="68"/>
      <c r="K103" s="68"/>
      <c r="L103" s="68" t="s">
        <v>210</v>
      </c>
      <c r="M103" s="68" t="s">
        <v>210</v>
      </c>
      <c r="N103" s="68" t="s">
        <v>210</v>
      </c>
      <c r="O103" s="68" t="s">
        <v>210</v>
      </c>
      <c r="P103" s="68" t="s">
        <v>210</v>
      </c>
      <c r="Q103" s="68" t="s">
        <v>210</v>
      </c>
      <c r="R103" s="68" t="s">
        <v>210</v>
      </c>
      <c r="S103" s="68" t="s">
        <v>210</v>
      </c>
      <c r="T103" s="68" t="s">
        <v>210</v>
      </c>
      <c r="U103" s="68" t="s">
        <v>210</v>
      </c>
      <c r="V103" s="68" t="s">
        <v>210</v>
      </c>
      <c r="W103" s="68" t="s">
        <v>210</v>
      </c>
      <c r="X103" s="68" t="s">
        <v>210</v>
      </c>
      <c r="Y103" s="68" t="s">
        <v>210</v>
      </c>
      <c r="Z103" s="68" t="s">
        <v>210</v>
      </c>
      <c r="AA103" s="68" t="s">
        <v>210</v>
      </c>
      <c r="AB103" s="68" t="s">
        <v>210</v>
      </c>
      <c r="AC103" s="68" t="s">
        <v>210</v>
      </c>
      <c r="AD103" s="68" t="s">
        <v>210</v>
      </c>
      <c r="AE103" s="68" t="s">
        <v>210</v>
      </c>
      <c r="AF103" s="68" t="s">
        <v>210</v>
      </c>
      <c r="AG103" s="68" t="s">
        <v>210</v>
      </c>
      <c r="AH103" s="68" t="s">
        <v>210</v>
      </c>
      <c r="AI103" s="68" t="s">
        <v>210</v>
      </c>
      <c r="AJ103" s="68" t="s">
        <v>210</v>
      </c>
      <c r="AK103" s="68" t="s">
        <v>210</v>
      </c>
      <c r="AL103" s="68" t="s">
        <v>210</v>
      </c>
      <c r="AM103" s="68"/>
      <c r="AN103" s="68"/>
      <c r="AO103" s="68" t="s">
        <v>210</v>
      </c>
      <c r="AP103" s="68" t="s">
        <v>210</v>
      </c>
      <c r="AQ103" s="68" t="s">
        <v>210</v>
      </c>
      <c r="AR103" s="68" t="s">
        <v>210</v>
      </c>
      <c r="AS103" s="39"/>
    </row>
    <row r="104" spans="1:45" ht="12.75">
      <c r="A104" s="104" t="s">
        <v>221</v>
      </c>
      <c r="B104" s="104"/>
      <c r="C104" s="104"/>
      <c r="D104" s="104"/>
      <c r="E104" s="104"/>
      <c r="F104" s="104"/>
      <c r="G104" s="68">
        <v>11378</v>
      </c>
      <c r="H104" s="68"/>
      <c r="I104" s="68"/>
      <c r="J104" s="68"/>
      <c r="K104" s="68"/>
      <c r="L104" s="68" t="s">
        <v>210</v>
      </c>
      <c r="M104" s="68" t="s">
        <v>210</v>
      </c>
      <c r="N104" s="68" t="s">
        <v>210</v>
      </c>
      <c r="O104" s="68" t="s">
        <v>210</v>
      </c>
      <c r="P104" s="68" t="s">
        <v>210</v>
      </c>
      <c r="Q104" s="68" t="s">
        <v>210</v>
      </c>
      <c r="R104" s="68" t="s">
        <v>210</v>
      </c>
      <c r="S104" s="68" t="s">
        <v>210</v>
      </c>
      <c r="T104" s="68" t="s">
        <v>210</v>
      </c>
      <c r="U104" s="68" t="s">
        <v>210</v>
      </c>
      <c r="V104" s="68" t="s">
        <v>210</v>
      </c>
      <c r="W104" s="68" t="s">
        <v>210</v>
      </c>
      <c r="X104" s="68" t="s">
        <v>210</v>
      </c>
      <c r="Y104" s="68" t="s">
        <v>210</v>
      </c>
      <c r="Z104" s="68" t="s">
        <v>210</v>
      </c>
      <c r="AA104" s="68" t="s">
        <v>210</v>
      </c>
      <c r="AB104" s="68" t="s">
        <v>210</v>
      </c>
      <c r="AC104" s="68" t="s">
        <v>210</v>
      </c>
      <c r="AD104" s="68" t="s">
        <v>210</v>
      </c>
      <c r="AE104" s="68" t="s">
        <v>210</v>
      </c>
      <c r="AF104" s="68" t="s">
        <v>210</v>
      </c>
      <c r="AG104" s="68" t="s">
        <v>210</v>
      </c>
      <c r="AH104" s="68" t="s">
        <v>210</v>
      </c>
      <c r="AI104" s="68" t="s">
        <v>210</v>
      </c>
      <c r="AJ104" s="68" t="s">
        <v>210</v>
      </c>
      <c r="AK104" s="68" t="s">
        <v>210</v>
      </c>
      <c r="AL104" s="68" t="s">
        <v>210</v>
      </c>
      <c r="AM104" s="68"/>
      <c r="AN104" s="68"/>
      <c r="AO104" s="68" t="s">
        <v>210</v>
      </c>
      <c r="AP104" s="68" t="s">
        <v>210</v>
      </c>
      <c r="AQ104" s="68" t="s">
        <v>210</v>
      </c>
      <c r="AR104" s="68" t="s">
        <v>210</v>
      </c>
      <c r="AS104" s="39"/>
    </row>
    <row r="105" spans="1:45" ht="12.75">
      <c r="A105" s="104" t="s">
        <v>222</v>
      </c>
      <c r="B105" s="104"/>
      <c r="C105" s="104"/>
      <c r="D105" s="104"/>
      <c r="E105" s="104"/>
      <c r="F105" s="104"/>
      <c r="G105" s="68">
        <v>21404</v>
      </c>
      <c r="H105" s="68"/>
      <c r="I105" s="68"/>
      <c r="J105" s="68"/>
      <c r="K105" s="68"/>
      <c r="L105" s="68" t="s">
        <v>210</v>
      </c>
      <c r="M105" s="68" t="s">
        <v>210</v>
      </c>
      <c r="N105" s="68" t="s">
        <v>210</v>
      </c>
      <c r="O105" s="68" t="s">
        <v>210</v>
      </c>
      <c r="P105" s="68" t="s">
        <v>210</v>
      </c>
      <c r="Q105" s="68" t="s">
        <v>210</v>
      </c>
      <c r="R105" s="68" t="s">
        <v>210</v>
      </c>
      <c r="S105" s="68" t="s">
        <v>210</v>
      </c>
      <c r="T105" s="68" t="s">
        <v>210</v>
      </c>
      <c r="U105" s="68" t="s">
        <v>210</v>
      </c>
      <c r="V105" s="68" t="s">
        <v>210</v>
      </c>
      <c r="W105" s="68" t="s">
        <v>210</v>
      </c>
      <c r="X105" s="68" t="s">
        <v>210</v>
      </c>
      <c r="Y105" s="68" t="s">
        <v>210</v>
      </c>
      <c r="Z105" s="68" t="s">
        <v>210</v>
      </c>
      <c r="AA105" s="68" t="s">
        <v>210</v>
      </c>
      <c r="AB105" s="68" t="s">
        <v>210</v>
      </c>
      <c r="AC105" s="68" t="s">
        <v>210</v>
      </c>
      <c r="AD105" s="68" t="s">
        <v>210</v>
      </c>
      <c r="AE105" s="68" t="s">
        <v>210</v>
      </c>
      <c r="AF105" s="68" t="s">
        <v>210</v>
      </c>
      <c r="AG105" s="68" t="s">
        <v>210</v>
      </c>
      <c r="AH105" s="68" t="s">
        <v>210</v>
      </c>
      <c r="AI105" s="68" t="s">
        <v>210</v>
      </c>
      <c r="AJ105" s="68" t="s">
        <v>210</v>
      </c>
      <c r="AK105" s="68" t="s">
        <v>210</v>
      </c>
      <c r="AL105" s="68" t="s">
        <v>210</v>
      </c>
      <c r="AM105" s="68"/>
      <c r="AN105" s="68"/>
      <c r="AO105" s="68" t="s">
        <v>210</v>
      </c>
      <c r="AP105" s="68" t="s">
        <v>210</v>
      </c>
      <c r="AQ105" s="68" t="s">
        <v>210</v>
      </c>
      <c r="AR105" s="68" t="s">
        <v>210</v>
      </c>
      <c r="AS105" s="39"/>
    </row>
    <row r="106" spans="1:45" ht="12.75">
      <c r="A106" s="104" t="s">
        <v>223</v>
      </c>
      <c r="B106" s="104"/>
      <c r="C106" s="104"/>
      <c r="D106" s="104"/>
      <c r="E106" s="104"/>
      <c r="F106" s="104"/>
      <c r="G106" s="68">
        <v>23682</v>
      </c>
      <c r="H106" s="68"/>
      <c r="I106" s="68"/>
      <c r="J106" s="68"/>
      <c r="K106" s="68"/>
      <c r="L106" s="68" t="s">
        <v>210</v>
      </c>
      <c r="M106" s="68" t="s">
        <v>210</v>
      </c>
      <c r="N106" s="68" t="s">
        <v>210</v>
      </c>
      <c r="O106" s="68" t="s">
        <v>210</v>
      </c>
      <c r="P106" s="68" t="s">
        <v>210</v>
      </c>
      <c r="Q106" s="68" t="s">
        <v>210</v>
      </c>
      <c r="R106" s="68" t="s">
        <v>210</v>
      </c>
      <c r="S106" s="68" t="s">
        <v>210</v>
      </c>
      <c r="T106" s="68" t="s">
        <v>210</v>
      </c>
      <c r="U106" s="68" t="s">
        <v>210</v>
      </c>
      <c r="V106" s="68" t="s">
        <v>210</v>
      </c>
      <c r="W106" s="68" t="s">
        <v>210</v>
      </c>
      <c r="X106" s="68" t="s">
        <v>210</v>
      </c>
      <c r="Y106" s="68" t="s">
        <v>210</v>
      </c>
      <c r="Z106" s="68" t="s">
        <v>210</v>
      </c>
      <c r="AA106" s="68" t="s">
        <v>210</v>
      </c>
      <c r="AB106" s="68" t="s">
        <v>210</v>
      </c>
      <c r="AC106" s="68" t="s">
        <v>210</v>
      </c>
      <c r="AD106" s="68" t="s">
        <v>210</v>
      </c>
      <c r="AE106" s="68" t="s">
        <v>210</v>
      </c>
      <c r="AF106" s="68" t="s">
        <v>210</v>
      </c>
      <c r="AG106" s="68" t="s">
        <v>210</v>
      </c>
      <c r="AH106" s="68" t="s">
        <v>210</v>
      </c>
      <c r="AI106" s="68" t="s">
        <v>210</v>
      </c>
      <c r="AJ106" s="68" t="s">
        <v>210</v>
      </c>
      <c r="AK106" s="68" t="s">
        <v>210</v>
      </c>
      <c r="AL106" s="68" t="s">
        <v>210</v>
      </c>
      <c r="AM106" s="68"/>
      <c r="AN106" s="68"/>
      <c r="AO106" s="68" t="s">
        <v>210</v>
      </c>
      <c r="AP106" s="68" t="s">
        <v>210</v>
      </c>
      <c r="AQ106" s="68" t="s">
        <v>210</v>
      </c>
      <c r="AR106" s="68" t="s">
        <v>210</v>
      </c>
      <c r="AS106" s="39"/>
    </row>
    <row r="107" spans="1:45" ht="12.75">
      <c r="A107" s="104" t="s">
        <v>224</v>
      </c>
      <c r="B107" s="104"/>
      <c r="C107" s="104"/>
      <c r="D107" s="104"/>
      <c r="E107" s="104"/>
      <c r="F107" s="104"/>
      <c r="G107" s="68">
        <v>15570</v>
      </c>
      <c r="H107" s="68"/>
      <c r="I107" s="68"/>
      <c r="J107" s="68"/>
      <c r="K107" s="68"/>
      <c r="L107" s="68" t="s">
        <v>210</v>
      </c>
      <c r="M107" s="68" t="s">
        <v>210</v>
      </c>
      <c r="N107" s="68" t="s">
        <v>210</v>
      </c>
      <c r="O107" s="68" t="s">
        <v>210</v>
      </c>
      <c r="P107" s="68" t="s">
        <v>210</v>
      </c>
      <c r="Q107" s="68" t="s">
        <v>210</v>
      </c>
      <c r="R107" s="68" t="s">
        <v>210</v>
      </c>
      <c r="S107" s="68" t="s">
        <v>210</v>
      </c>
      <c r="T107" s="68" t="s">
        <v>210</v>
      </c>
      <c r="U107" s="68" t="s">
        <v>210</v>
      </c>
      <c r="V107" s="68" t="s">
        <v>210</v>
      </c>
      <c r="W107" s="68" t="s">
        <v>210</v>
      </c>
      <c r="X107" s="68" t="s">
        <v>210</v>
      </c>
      <c r="Y107" s="68" t="s">
        <v>210</v>
      </c>
      <c r="Z107" s="68" t="s">
        <v>210</v>
      </c>
      <c r="AA107" s="68" t="s">
        <v>210</v>
      </c>
      <c r="AB107" s="68" t="s">
        <v>210</v>
      </c>
      <c r="AC107" s="68" t="s">
        <v>210</v>
      </c>
      <c r="AD107" s="68" t="s">
        <v>210</v>
      </c>
      <c r="AE107" s="68" t="s">
        <v>210</v>
      </c>
      <c r="AF107" s="68" t="s">
        <v>210</v>
      </c>
      <c r="AG107" s="68" t="s">
        <v>210</v>
      </c>
      <c r="AH107" s="68" t="s">
        <v>210</v>
      </c>
      <c r="AI107" s="68" t="s">
        <v>210</v>
      </c>
      <c r="AJ107" s="68" t="s">
        <v>210</v>
      </c>
      <c r="AK107" s="68" t="s">
        <v>210</v>
      </c>
      <c r="AL107" s="68" t="s">
        <v>210</v>
      </c>
      <c r="AM107" s="68"/>
      <c r="AN107" s="68"/>
      <c r="AO107" s="68" t="s">
        <v>210</v>
      </c>
      <c r="AP107" s="68" t="s">
        <v>210</v>
      </c>
      <c r="AQ107" s="68" t="s">
        <v>210</v>
      </c>
      <c r="AR107" s="68" t="s">
        <v>210</v>
      </c>
      <c r="AS107" s="39"/>
    </row>
    <row r="108" spans="1:45" ht="12.75">
      <c r="A108" s="104" t="s">
        <v>225</v>
      </c>
      <c r="B108" s="104"/>
      <c r="C108" s="104"/>
      <c r="D108" s="104"/>
      <c r="E108" s="104"/>
      <c r="F108" s="104"/>
      <c r="G108" s="68">
        <v>45852</v>
      </c>
      <c r="H108" s="68"/>
      <c r="I108" s="68"/>
      <c r="J108" s="68"/>
      <c r="K108" s="68"/>
      <c r="L108" s="68" t="s">
        <v>210</v>
      </c>
      <c r="M108" s="68" t="s">
        <v>210</v>
      </c>
      <c r="N108" s="68" t="s">
        <v>210</v>
      </c>
      <c r="O108" s="68" t="s">
        <v>210</v>
      </c>
      <c r="P108" s="68" t="s">
        <v>210</v>
      </c>
      <c r="Q108" s="68" t="s">
        <v>210</v>
      </c>
      <c r="R108" s="68" t="s">
        <v>210</v>
      </c>
      <c r="S108" s="68" t="s">
        <v>210</v>
      </c>
      <c r="T108" s="68" t="s">
        <v>210</v>
      </c>
      <c r="U108" s="68" t="s">
        <v>210</v>
      </c>
      <c r="V108" s="68" t="s">
        <v>210</v>
      </c>
      <c r="W108" s="68" t="s">
        <v>210</v>
      </c>
      <c r="X108" s="68" t="s">
        <v>210</v>
      </c>
      <c r="Y108" s="68" t="s">
        <v>210</v>
      </c>
      <c r="Z108" s="68" t="s">
        <v>210</v>
      </c>
      <c r="AA108" s="68" t="s">
        <v>210</v>
      </c>
      <c r="AB108" s="68" t="s">
        <v>210</v>
      </c>
      <c r="AC108" s="68" t="s">
        <v>210</v>
      </c>
      <c r="AD108" s="68" t="s">
        <v>210</v>
      </c>
      <c r="AE108" s="68" t="s">
        <v>210</v>
      </c>
      <c r="AF108" s="68" t="s">
        <v>210</v>
      </c>
      <c r="AG108" s="68" t="s">
        <v>210</v>
      </c>
      <c r="AH108" s="68" t="s">
        <v>210</v>
      </c>
      <c r="AI108" s="68" t="s">
        <v>210</v>
      </c>
      <c r="AJ108" s="68" t="s">
        <v>210</v>
      </c>
      <c r="AK108" s="68" t="s">
        <v>210</v>
      </c>
      <c r="AL108" s="68" t="s">
        <v>210</v>
      </c>
      <c r="AM108" s="68"/>
      <c r="AN108" s="68"/>
      <c r="AO108" s="68" t="s">
        <v>210</v>
      </c>
      <c r="AP108" s="68" t="s">
        <v>210</v>
      </c>
      <c r="AQ108" s="68" t="s">
        <v>210</v>
      </c>
      <c r="AR108" s="68" t="s">
        <v>210</v>
      </c>
      <c r="AS108" s="39"/>
    </row>
    <row r="109" spans="1:45" ht="12.75">
      <c r="A109" s="105" t="s">
        <v>226</v>
      </c>
      <c r="B109" s="105"/>
      <c r="C109" s="105"/>
      <c r="D109" s="105"/>
      <c r="E109" s="105"/>
      <c r="F109" s="105"/>
      <c r="G109" s="69">
        <v>300587</v>
      </c>
      <c r="H109" s="69"/>
      <c r="I109" s="69"/>
      <c r="J109" s="69"/>
      <c r="K109" s="69"/>
      <c r="L109" s="69" t="s">
        <v>210</v>
      </c>
      <c r="M109" s="69" t="s">
        <v>210</v>
      </c>
      <c r="N109" s="69" t="s">
        <v>210</v>
      </c>
      <c r="O109" s="69" t="s">
        <v>210</v>
      </c>
      <c r="P109" s="69" t="s">
        <v>210</v>
      </c>
      <c r="Q109" s="69" t="s">
        <v>210</v>
      </c>
      <c r="R109" s="69" t="s">
        <v>210</v>
      </c>
      <c r="S109" s="69" t="s">
        <v>210</v>
      </c>
      <c r="T109" s="69" t="s">
        <v>210</v>
      </c>
      <c r="U109" s="69" t="s">
        <v>210</v>
      </c>
      <c r="V109" s="69" t="s">
        <v>210</v>
      </c>
      <c r="W109" s="69" t="s">
        <v>210</v>
      </c>
      <c r="X109" s="69" t="s">
        <v>210</v>
      </c>
      <c r="Y109" s="69" t="s">
        <v>210</v>
      </c>
      <c r="Z109" s="69" t="s">
        <v>210</v>
      </c>
      <c r="AA109" s="69" t="s">
        <v>210</v>
      </c>
      <c r="AB109" s="69" t="s">
        <v>210</v>
      </c>
      <c r="AC109" s="69" t="s">
        <v>210</v>
      </c>
      <c r="AD109" s="69" t="s">
        <v>210</v>
      </c>
      <c r="AE109" s="69" t="s">
        <v>210</v>
      </c>
      <c r="AF109" s="69" t="s">
        <v>210</v>
      </c>
      <c r="AG109" s="69" t="s">
        <v>210</v>
      </c>
      <c r="AH109" s="69" t="s">
        <v>210</v>
      </c>
      <c r="AI109" s="69" t="s">
        <v>210</v>
      </c>
      <c r="AJ109" s="69" t="s">
        <v>210</v>
      </c>
      <c r="AK109" s="69" t="s">
        <v>210</v>
      </c>
      <c r="AL109" s="69" t="s">
        <v>210</v>
      </c>
      <c r="AM109" s="69"/>
      <c r="AN109" s="69"/>
      <c r="AO109" s="69" t="s">
        <v>210</v>
      </c>
      <c r="AP109" s="69" t="s">
        <v>210</v>
      </c>
      <c r="AQ109" s="69" t="s">
        <v>210</v>
      </c>
      <c r="AR109" s="69" t="s">
        <v>210</v>
      </c>
      <c r="AS109" s="39"/>
    </row>
    <row r="110" spans="15:47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43"/>
      <c r="AT110" s="43"/>
      <c r="AU110" s="43"/>
    </row>
    <row r="111" spans="1:45" ht="12.75">
      <c r="A111" s="21" t="s">
        <v>48</v>
      </c>
      <c r="D111" s="14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:45" ht="12.75">
      <c r="A112" s="2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:45" ht="12.75">
      <c r="A113" s="21" t="s">
        <v>49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AS534" s="39"/>
    </row>
    <row r="535" spans="15:17" ht="12.75">
      <c r="O535"/>
      <c r="P535"/>
      <c r="Q535"/>
    </row>
    <row r="536" spans="15:17" ht="12.75">
      <c r="O536"/>
      <c r="P536"/>
      <c r="Q536"/>
    </row>
    <row r="537" spans="15:17" ht="12.75">
      <c r="O537"/>
      <c r="P537"/>
      <c r="Q537"/>
    </row>
  </sheetData>
  <sheetProtection/>
  <mergeCells count="39">
    <mergeCell ref="A107:F107"/>
    <mergeCell ref="A108:F108"/>
    <mergeCell ref="A109:F109"/>
    <mergeCell ref="A103:F103"/>
    <mergeCell ref="A104:F104"/>
    <mergeCell ref="A105:F105"/>
    <mergeCell ref="A106:F106"/>
    <mergeCell ref="A97:F97"/>
    <mergeCell ref="A98:F98"/>
    <mergeCell ref="A99:F99"/>
    <mergeCell ref="A100:F100"/>
    <mergeCell ref="A101:F101"/>
    <mergeCell ref="A102:F102"/>
    <mergeCell ref="A28:AR28"/>
    <mergeCell ref="A57:AR57"/>
    <mergeCell ref="A65:AR65"/>
    <mergeCell ref="A86:AR86"/>
    <mergeCell ref="A95:F95"/>
    <mergeCell ref="A96:F96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babkina</cp:lastModifiedBy>
  <cp:lastPrinted>2018-06-22T04:36:13Z</cp:lastPrinted>
  <dcterms:created xsi:type="dcterms:W3CDTF">2003-01-28T12:33:10Z</dcterms:created>
  <dcterms:modified xsi:type="dcterms:W3CDTF">2018-07-10T07:28:07Z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