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<sst xmlns="http://schemas.openxmlformats.org/spreadsheetml/2006/main" count="65" uniqueCount="61">
  <si>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СОГЛАСОВАНО:</t>
  </si>
  <si>
    <t>УТВЕРЖДАЮ:</t>
  </si>
  <si>
    <t>Начальник управления администрации города</t>
  </si>
  <si>
    <t xml:space="preserve">Рубцовска по жилищно-коммунальному, </t>
  </si>
  <si>
    <t>дорожному хозяйству и благоустройству</t>
  </si>
  <si>
    <t>________________В.И.Стадник</t>
  </si>
  <si>
    <t>КАЛЬКУЛЯЦИЯ</t>
  </si>
  <si>
    <t>содержание фонтана</t>
  </si>
  <si>
    <t xml:space="preserve">на Привокзальной площади </t>
  </si>
  <si>
    <t>№ п/п</t>
  </si>
  <si>
    <t>Наименование затрат</t>
  </si>
  <si>
    <t>Заработная плата рабочих на обслуживание</t>
  </si>
  <si>
    <t>1.1</t>
  </si>
  <si>
    <t>Электромонтер (4 р-д):</t>
  </si>
  <si>
    <t>56 часов * 94,11 руб (2009-3) + 15% (районный коэффициент) =</t>
  </si>
  <si>
    <t>1 чел.</t>
  </si>
  <si>
    <t>56 час/мес</t>
  </si>
  <si>
    <t>1.2</t>
  </si>
  <si>
    <t>Монтажник санитарно-технических систем (4 р-д):</t>
  </si>
  <si>
    <t>180 часов * 94,11 руб (2009-3) + 15% (районный коэффициент) =</t>
  </si>
  <si>
    <t>2 чел.</t>
  </si>
  <si>
    <t>2 чел * 90 час/мес = 180 час/мес</t>
  </si>
  <si>
    <t>1.3</t>
  </si>
  <si>
    <t>Рабочие по санитарному содержанию чаши фонтана (1,5 р-д):</t>
  </si>
  <si>
    <t>ежедневная очистка от мусора</t>
  </si>
  <si>
    <t>15 часов * 73,27 руб + 15% (районный коэффициент) =</t>
  </si>
  <si>
    <t>генеральная мойка: 4 раза в месяц</t>
  </si>
  <si>
    <t>64 часов * 73,27 руб + 15% (районный коэффициент) =</t>
  </si>
  <si>
    <t>4 раз/мес. * 8 часа * 2 чел = 64 часов</t>
  </si>
  <si>
    <t>текущая мойка: 9 раз в месяц</t>
  </si>
  <si>
    <t>36 часов * 73,27 руб + 15% (районный коэффициент) =</t>
  </si>
  <si>
    <t>9 раз/мес. * 2 часа * 2 чел = 36 часов</t>
  </si>
  <si>
    <t>Итого заработная плата</t>
  </si>
  <si>
    <t>2</t>
  </si>
  <si>
    <t>Материалы и хоз.инвентарь</t>
  </si>
  <si>
    <t>Мыло</t>
  </si>
  <si>
    <t>2 шт * 2 чел * 20 руб * (64 час + 36 час ) : 165 часов =</t>
  </si>
  <si>
    <t>2 чел * 2 шт ( 200г ) в месяц</t>
  </si>
  <si>
    <t>Порошок</t>
  </si>
  <si>
    <t>2 кг/мойку * 45 руб * 4 мойки =</t>
  </si>
  <si>
    <t>2 кг/мойку * 4 мойки</t>
  </si>
  <si>
    <t>0,5 кг/мойку * 45 руб * 9 мойки =</t>
  </si>
  <si>
    <t>0,5 кг/мойку * 9 моек</t>
  </si>
  <si>
    <t>Итого материалов</t>
  </si>
  <si>
    <t>ИТОГО</t>
  </si>
  <si>
    <t>Накладные расходы:</t>
  </si>
  <si>
    <t>78%(ФОТ)*0,85-прочие ремонтно-строительные работы</t>
  </si>
  <si>
    <t>Сметная прибыль:</t>
  </si>
  <si>
    <t>50%(ФОТ)*0,8-прочие ремонтно-строительные работы</t>
  </si>
  <si>
    <t>Итого</t>
  </si>
  <si>
    <t>НДС 18%</t>
  </si>
  <si>
    <t>ВСЕГО обслуживание фонтана в месяц:</t>
  </si>
  <si>
    <t>Исполнитель:</t>
  </si>
  <si>
    <t>Н.С.Ращевская</t>
  </si>
  <si>
    <t>Приложение №2</t>
  </si>
  <si>
    <t>"_____"_________________2012г.</t>
  </si>
  <si>
    <t xml:space="preserve">Заместитель Главы Администрации </t>
  </si>
  <si>
    <t>города Рубцовска</t>
  </si>
  <si>
    <t>________________ С.П.Черноиванов</t>
  </si>
  <si>
    <t xml:space="preserve">                                                                     с 23.04.2012 по 30.09.2012</t>
  </si>
  <si>
    <t>ВСЕГО обслуживание фонтана с 23.04.2012 по 30.09.2012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</si>
</sst>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164" fontId="23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top" wrapText="1"/>
    </xf>
    <xf numFmtId="164" fontId="19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 wrapText="1"/>
    </xf>
    <xf numFmtId="164" fontId="22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3" fillId="0" borderId="0" xfId="0" applyFont="1" applyAlignment="1">
      <alignment horizontal="center" vertical="top" wrapText="1"/>
    </xf>
    <xf numFmtId="164" fontId="22" fillId="0" borderId="0" xfId="0" applyNumberFormat="1" applyFont="1" applyAlignment="1">
      <alignment horizontal="center" vertical="top" wrapText="1"/>
    </xf>
    <xf numFmtId="164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7" fontId="21" fillId="0" borderId="0" xfId="0" applyNumberFormat="1" applyFont="1" applyAlignment="1">
      <alignment horizontal="center" vertical="top"/>
    </xf>
    <xf numFmtId="164" fontId="21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center" vertical="top"/>
    </xf>
    <xf numFmtId="9" fontId="19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7" fontId="19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49" fontId="19" fillId="0" borderId="0" xfId="0" applyNumberFormat="1" applyFont="1" applyAlignment="1">
      <alignment/>
    </xf>
    <xf numFmtId="0" fontId="27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5">
      <selection activeCell="C39" sqref="C39"/>
    </sheetView>
  </sheetViews>
  <sheetFormatPr defaultColWidth="9.140625" defaultRowHeight="15"/>
  <cols>
    <col min="1" max="1" width="6.57421875" style="2" customWidth="1"/>
    <col min="2" max="2" width="40.7109375" style="2" customWidth="1"/>
    <col min="3" max="3" width="27.57421875" style="2" customWidth="1"/>
    <col min="4" max="4" width="16.00390625" style="3" customWidth="1"/>
    <col min="5" max="5" width="9.140625" style="4" customWidth="1"/>
    <col min="6" max="16384" width="9.140625" style="5" customWidth="1"/>
  </cols>
  <sheetData>
    <row r="1" ht="12">
      <c r="A1" s="1" t="s">
        <v>54</v>
      </c>
    </row>
    <row r="2" spans="3:8" ht="12">
      <c r="C2" s="6"/>
      <c r="D2" s="7"/>
      <c r="E2" s="8"/>
      <c r="F2" s="9"/>
      <c r="G2" s="9"/>
      <c r="H2" s="9"/>
    </row>
    <row r="3" spans="1:8" ht="12">
      <c r="A3" s="2" t="s">
        <v>0</v>
      </c>
      <c r="C3" s="2" t="s">
        <v>1</v>
      </c>
      <c r="D3" s="7"/>
      <c r="E3" s="8"/>
      <c r="F3" s="9"/>
      <c r="G3" s="9"/>
      <c r="H3" s="9"/>
    </row>
    <row r="4" spans="1:8" ht="12.75">
      <c r="A4" s="54" t="s">
        <v>56</v>
      </c>
      <c r="C4" s="2" t="s">
        <v>2</v>
      </c>
      <c r="D4" s="7"/>
      <c r="E4" s="8"/>
      <c r="F4" s="9"/>
      <c r="G4" s="9"/>
      <c r="H4" s="9"/>
    </row>
    <row r="5" spans="1:8" ht="12.75">
      <c r="A5" s="54" t="s">
        <v>57</v>
      </c>
      <c r="C5" s="2" t="s">
        <v>3</v>
      </c>
      <c r="D5" s="7"/>
      <c r="E5" s="8"/>
      <c r="F5" s="9"/>
      <c r="G5" s="9"/>
      <c r="H5" s="9"/>
    </row>
    <row r="6" spans="1:8" ht="12">
      <c r="A6" s="5"/>
      <c r="C6" s="2" t="s">
        <v>4</v>
      </c>
      <c r="D6" s="7"/>
      <c r="E6" s="8"/>
      <c r="F6" s="9"/>
      <c r="G6" s="9"/>
      <c r="H6" s="9"/>
    </row>
    <row r="7" spans="1:8" ht="12.75">
      <c r="A7" s="54"/>
      <c r="D7" s="7"/>
      <c r="E7" s="8"/>
      <c r="F7" s="9"/>
      <c r="G7" s="9"/>
      <c r="H7" s="9"/>
    </row>
    <row r="8" spans="1:8" ht="12.75">
      <c r="A8" s="54" t="s">
        <v>58</v>
      </c>
      <c r="C8" s="2" t="s">
        <v>5</v>
      </c>
      <c r="D8" s="7"/>
      <c r="E8" s="8"/>
      <c r="F8" s="9"/>
      <c r="G8" s="9"/>
      <c r="H8" s="9"/>
    </row>
    <row r="9" spans="4:8" ht="12">
      <c r="D9" s="7"/>
      <c r="E9" s="8"/>
      <c r="F9" s="9"/>
      <c r="G9" s="9"/>
      <c r="H9" s="9"/>
    </row>
    <row r="10" spans="1:8" ht="12">
      <c r="A10" s="2" t="s">
        <v>55</v>
      </c>
      <c r="C10" s="2" t="s">
        <v>55</v>
      </c>
      <c r="D10" s="7"/>
      <c r="E10" s="8"/>
      <c r="F10" s="9"/>
      <c r="G10" s="9"/>
      <c r="H10" s="9"/>
    </row>
    <row r="11" spans="2:8" ht="12">
      <c r="B11" s="6"/>
      <c r="C11" s="6"/>
      <c r="D11" s="7"/>
      <c r="E11" s="8"/>
      <c r="F11" s="9"/>
      <c r="G11" s="9"/>
      <c r="H11" s="9"/>
    </row>
    <row r="12" spans="2:8" ht="12">
      <c r="B12" s="10" t="s">
        <v>6</v>
      </c>
      <c r="C12" s="10"/>
      <c r="D12" s="7"/>
      <c r="E12" s="8"/>
      <c r="F12" s="9"/>
      <c r="G12" s="9"/>
      <c r="H12" s="9"/>
    </row>
    <row r="13" spans="2:8" ht="12">
      <c r="B13" s="10" t="s">
        <v>7</v>
      </c>
      <c r="C13" s="10"/>
      <c r="D13" s="7"/>
      <c r="E13" s="8"/>
      <c r="F13" s="9"/>
      <c r="G13" s="9"/>
      <c r="H13" s="9"/>
    </row>
    <row r="14" spans="2:8" ht="12">
      <c r="B14" s="10" t="s">
        <v>8</v>
      </c>
      <c r="C14" s="10"/>
      <c r="D14" s="7"/>
      <c r="E14" s="8"/>
      <c r="F14" s="9"/>
      <c r="G14" s="9"/>
      <c r="H14" s="9"/>
    </row>
    <row r="15" spans="2:8" ht="12">
      <c r="B15" s="11" t="s">
        <v>59</v>
      </c>
      <c r="C15" s="6"/>
      <c r="D15" s="7"/>
      <c r="E15" s="8"/>
      <c r="F15" s="9"/>
      <c r="G15" s="9"/>
      <c r="H15" s="9"/>
    </row>
    <row r="16" spans="1:8" ht="12">
      <c r="A16" s="2" t="s">
        <v>9</v>
      </c>
      <c r="B16" s="12" t="s">
        <v>10</v>
      </c>
      <c r="C16" s="12"/>
      <c r="D16" s="7"/>
      <c r="E16" s="8"/>
      <c r="F16" s="9"/>
      <c r="G16" s="9"/>
      <c r="H16" s="9"/>
    </row>
    <row r="17" spans="2:8" ht="12">
      <c r="B17" s="6"/>
      <c r="C17" s="6"/>
      <c r="D17" s="7"/>
      <c r="E17" s="8"/>
      <c r="F17" s="9"/>
      <c r="G17" s="9"/>
      <c r="H17" s="9"/>
    </row>
    <row r="18" spans="1:8" s="19" customFormat="1" ht="12">
      <c r="A18" s="13">
        <v>1</v>
      </c>
      <c r="B18" s="14" t="s">
        <v>11</v>
      </c>
      <c r="C18" s="15"/>
      <c r="D18" s="16"/>
      <c r="E18" s="17"/>
      <c r="F18" s="18"/>
      <c r="G18" s="18"/>
      <c r="H18" s="18"/>
    </row>
    <row r="19" spans="1:8" s="25" customFormat="1" ht="24">
      <c r="A19" s="20" t="s">
        <v>12</v>
      </c>
      <c r="B19" s="21" t="s">
        <v>13</v>
      </c>
      <c r="C19" s="21" t="s">
        <v>14</v>
      </c>
      <c r="D19" s="22">
        <f>56*94.11*1.15</f>
        <v>6060.683999999999</v>
      </c>
      <c r="E19" s="23"/>
      <c r="F19" s="24"/>
      <c r="G19" s="24"/>
      <c r="H19" s="24"/>
    </row>
    <row r="20" spans="1:8" s="25" customFormat="1" ht="12">
      <c r="A20" s="20"/>
      <c r="B20" s="21" t="s">
        <v>15</v>
      </c>
      <c r="C20" s="21"/>
      <c r="D20" s="22"/>
      <c r="E20" s="23"/>
      <c r="F20" s="24"/>
      <c r="G20" s="24"/>
      <c r="H20" s="24"/>
    </row>
    <row r="21" spans="1:8" s="25" customFormat="1" ht="12">
      <c r="A21" s="20"/>
      <c r="B21" s="21" t="s">
        <v>16</v>
      </c>
      <c r="C21" s="21"/>
      <c r="D21" s="22"/>
      <c r="E21" s="23"/>
      <c r="F21" s="24"/>
      <c r="G21" s="24"/>
      <c r="H21" s="24"/>
    </row>
    <row r="22" spans="1:8" s="25" customFormat="1" ht="24">
      <c r="A22" s="20" t="s">
        <v>17</v>
      </c>
      <c r="B22" s="21" t="s">
        <v>18</v>
      </c>
      <c r="C22" s="21" t="s">
        <v>19</v>
      </c>
      <c r="D22" s="22">
        <f>180*94.11*1.15</f>
        <v>19480.769999999997</v>
      </c>
      <c r="E22" s="23"/>
      <c r="F22" s="24"/>
      <c r="G22" s="24"/>
      <c r="H22" s="24"/>
    </row>
    <row r="23" spans="1:8" s="25" customFormat="1" ht="12">
      <c r="A23" s="20"/>
      <c r="B23" s="21" t="s">
        <v>20</v>
      </c>
      <c r="C23" s="21"/>
      <c r="D23" s="22"/>
      <c r="E23" s="23"/>
      <c r="F23" s="24"/>
      <c r="G23" s="24"/>
      <c r="H23" s="24"/>
    </row>
    <row r="24" spans="1:8" s="25" customFormat="1" ht="12">
      <c r="A24" s="20"/>
      <c r="B24" s="21" t="s">
        <v>21</v>
      </c>
      <c r="C24" s="21"/>
      <c r="D24" s="22"/>
      <c r="E24" s="23"/>
      <c r="F24" s="24"/>
      <c r="G24" s="24"/>
      <c r="H24" s="24"/>
    </row>
    <row r="25" spans="1:8" s="25" customFormat="1" ht="24">
      <c r="A25" s="20" t="s">
        <v>22</v>
      </c>
      <c r="B25" s="21" t="s">
        <v>23</v>
      </c>
      <c r="C25" s="26"/>
      <c r="D25" s="22"/>
      <c r="E25" s="23"/>
      <c r="F25" s="24"/>
      <c r="G25" s="24"/>
      <c r="H25" s="24"/>
    </row>
    <row r="26" spans="1:8" s="25" customFormat="1" ht="24">
      <c r="A26" s="20"/>
      <c r="B26" s="27" t="s">
        <v>24</v>
      </c>
      <c r="C26" s="21" t="s">
        <v>25</v>
      </c>
      <c r="D26" s="22">
        <f>15*73.27*1.15</f>
        <v>1263.9074999999998</v>
      </c>
      <c r="E26" s="23"/>
      <c r="F26" s="24"/>
      <c r="G26" s="24"/>
      <c r="H26" s="24"/>
    </row>
    <row r="27" spans="1:8" s="25" customFormat="1" ht="24">
      <c r="A27" s="20"/>
      <c r="B27" s="27" t="s">
        <v>26</v>
      </c>
      <c r="C27" s="21" t="s">
        <v>27</v>
      </c>
      <c r="D27" s="22">
        <f>64*73.27*1.15</f>
        <v>5392.672</v>
      </c>
      <c r="E27" s="23"/>
      <c r="F27" s="24"/>
      <c r="G27" s="24"/>
      <c r="H27" s="24"/>
    </row>
    <row r="28" spans="1:8" s="25" customFormat="1" ht="12">
      <c r="A28" s="20"/>
      <c r="B28" s="21" t="s">
        <v>28</v>
      </c>
      <c r="C28" s="21"/>
      <c r="D28" s="22"/>
      <c r="E28" s="23"/>
      <c r="F28" s="24"/>
      <c r="G28" s="24"/>
      <c r="H28" s="24"/>
    </row>
    <row r="29" spans="1:8" s="25" customFormat="1" ht="24">
      <c r="A29" s="20"/>
      <c r="B29" s="27" t="s">
        <v>29</v>
      </c>
      <c r="C29" s="21" t="s">
        <v>30</v>
      </c>
      <c r="D29" s="22">
        <f>36*73.27*1.15</f>
        <v>3033.3779999999997</v>
      </c>
      <c r="E29" s="23"/>
      <c r="F29" s="24"/>
      <c r="G29" s="24"/>
      <c r="H29" s="24"/>
    </row>
    <row r="30" spans="1:8" s="25" customFormat="1" ht="12">
      <c r="A30" s="20"/>
      <c r="B30" s="21" t="s">
        <v>31</v>
      </c>
      <c r="C30" s="21"/>
      <c r="D30" s="22"/>
      <c r="E30" s="23"/>
      <c r="F30" s="24"/>
      <c r="G30" s="24"/>
      <c r="H30" s="24"/>
    </row>
    <row r="31" spans="1:8" s="33" customFormat="1" ht="12">
      <c r="A31" s="28"/>
      <c r="B31" s="29" t="s">
        <v>32</v>
      </c>
      <c r="C31" s="29"/>
      <c r="D31" s="30">
        <f>SUM(D19:D29)</f>
        <v>35231.411499999995</v>
      </c>
      <c r="E31" s="31"/>
      <c r="F31" s="32"/>
      <c r="G31" s="32"/>
      <c r="H31" s="32"/>
    </row>
    <row r="32" spans="1:8" s="25" customFormat="1" ht="12">
      <c r="A32" s="20"/>
      <c r="B32" s="21"/>
      <c r="C32" s="21"/>
      <c r="D32" s="22"/>
      <c r="E32" s="23"/>
      <c r="F32" s="24"/>
      <c r="G32" s="24"/>
      <c r="H32" s="24"/>
    </row>
    <row r="33" spans="1:8" s="25" customFormat="1" ht="12">
      <c r="A33" s="28" t="s">
        <v>33</v>
      </c>
      <c r="B33" s="34" t="s">
        <v>34</v>
      </c>
      <c r="C33" s="21"/>
      <c r="D33" s="22"/>
      <c r="E33" s="23"/>
      <c r="F33" s="24"/>
      <c r="G33" s="24"/>
      <c r="H33" s="24"/>
    </row>
    <row r="34" spans="1:8" s="25" customFormat="1" ht="24">
      <c r="A34" s="20"/>
      <c r="B34" s="21" t="s">
        <v>35</v>
      </c>
      <c r="C34" s="21" t="s">
        <v>36</v>
      </c>
      <c r="D34" s="22">
        <f>2*2*20*(64+36)/165</f>
        <v>48.484848484848484</v>
      </c>
      <c r="E34" s="23"/>
      <c r="F34" s="24"/>
      <c r="G34" s="24"/>
      <c r="H34" s="24"/>
    </row>
    <row r="35" spans="1:8" s="25" customFormat="1" ht="12">
      <c r="A35" s="20"/>
      <c r="B35" s="21" t="s">
        <v>37</v>
      </c>
      <c r="C35" s="21"/>
      <c r="D35" s="22"/>
      <c r="E35" s="23"/>
      <c r="F35" s="24"/>
      <c r="G35" s="24"/>
      <c r="H35" s="24"/>
    </row>
    <row r="36" spans="1:8" s="25" customFormat="1" ht="12">
      <c r="A36" s="20"/>
      <c r="B36" s="21" t="s">
        <v>38</v>
      </c>
      <c r="C36" s="21"/>
      <c r="D36" s="22"/>
      <c r="E36" s="23"/>
      <c r="F36" s="24"/>
      <c r="G36" s="24"/>
      <c r="H36" s="24"/>
    </row>
    <row r="37" spans="1:8" s="25" customFormat="1" ht="12">
      <c r="A37" s="20"/>
      <c r="B37" s="27" t="s">
        <v>26</v>
      </c>
      <c r="C37" s="21" t="s">
        <v>39</v>
      </c>
      <c r="D37" s="22">
        <f>2*45*4</f>
        <v>360</v>
      </c>
      <c r="E37" s="23"/>
      <c r="F37" s="24"/>
      <c r="G37" s="24"/>
      <c r="H37" s="24"/>
    </row>
    <row r="38" spans="1:8" s="25" customFormat="1" ht="12">
      <c r="A38" s="20"/>
      <c r="B38" s="21" t="s">
        <v>40</v>
      </c>
      <c r="C38" s="21"/>
      <c r="D38" s="22"/>
      <c r="E38" s="23"/>
      <c r="F38" s="24"/>
      <c r="G38" s="24"/>
      <c r="H38" s="24"/>
    </row>
    <row r="39" spans="1:8" s="25" customFormat="1" ht="12">
      <c r="A39" s="20"/>
      <c r="B39" s="27" t="s">
        <v>29</v>
      </c>
      <c r="C39" s="21" t="s">
        <v>41</v>
      </c>
      <c r="D39" s="22">
        <f>0.5*45*9</f>
        <v>202.5</v>
      </c>
      <c r="E39" s="23"/>
      <c r="F39" s="24"/>
      <c r="G39" s="24"/>
      <c r="H39" s="24"/>
    </row>
    <row r="40" spans="1:8" s="25" customFormat="1" ht="12">
      <c r="A40" s="20"/>
      <c r="B40" s="21" t="s">
        <v>42</v>
      </c>
      <c r="C40" s="21"/>
      <c r="D40" s="22"/>
      <c r="E40" s="23"/>
      <c r="F40" s="24"/>
      <c r="G40" s="24"/>
      <c r="H40" s="24"/>
    </row>
    <row r="41" spans="1:8" s="33" customFormat="1" ht="12">
      <c r="A41" s="28"/>
      <c r="B41" s="29" t="s">
        <v>43</v>
      </c>
      <c r="C41" s="35"/>
      <c r="D41" s="30">
        <f>SUM(D34:D40)</f>
        <v>610.9848484848485</v>
      </c>
      <c r="E41" s="31"/>
      <c r="F41" s="32"/>
      <c r="G41" s="32"/>
      <c r="H41" s="32"/>
    </row>
    <row r="42" spans="1:8" s="25" customFormat="1" ht="12">
      <c r="A42" s="20"/>
      <c r="B42" s="21"/>
      <c r="C42" s="21"/>
      <c r="D42" s="22"/>
      <c r="E42" s="23"/>
      <c r="F42" s="24"/>
      <c r="G42" s="24"/>
      <c r="H42" s="24"/>
    </row>
    <row r="43" spans="1:5" s="25" customFormat="1" ht="12">
      <c r="A43" s="20"/>
      <c r="B43" s="21"/>
      <c r="C43" s="21"/>
      <c r="D43" s="36"/>
      <c r="E43" s="37"/>
    </row>
    <row r="44" spans="1:5" s="25" customFormat="1" ht="12">
      <c r="A44" s="20"/>
      <c r="B44" s="38" t="s">
        <v>44</v>
      </c>
      <c r="C44" s="39"/>
      <c r="D44" s="40">
        <f>D31+D41</f>
        <v>35842.39634848484</v>
      </c>
      <c r="E44" s="37"/>
    </row>
    <row r="45" spans="1:5" s="25" customFormat="1" ht="12">
      <c r="A45" s="20"/>
      <c r="B45" s="21" t="s">
        <v>45</v>
      </c>
      <c r="C45" s="41"/>
      <c r="D45" s="36"/>
      <c r="E45" s="37"/>
    </row>
    <row r="46" spans="1:5" s="25" customFormat="1" ht="12">
      <c r="A46" s="20"/>
      <c r="B46" s="42" t="s">
        <v>46</v>
      </c>
      <c r="C46" s="41">
        <f>D31</f>
        <v>35231.411499999995</v>
      </c>
      <c r="D46" s="36">
        <f>C46*78%*0.85</f>
        <v>23358.4258245</v>
      </c>
      <c r="E46" s="37"/>
    </row>
    <row r="47" spans="1:5" s="25" customFormat="1" ht="12">
      <c r="A47" s="20"/>
      <c r="B47" s="21" t="s">
        <v>47</v>
      </c>
      <c r="C47" s="41"/>
      <c r="D47" s="36"/>
      <c r="E47" s="37"/>
    </row>
    <row r="48" spans="1:5" s="25" customFormat="1" ht="12">
      <c r="A48" s="20"/>
      <c r="B48" s="42" t="s">
        <v>48</v>
      </c>
      <c r="C48" s="41">
        <f>D31</f>
        <v>35231.411499999995</v>
      </c>
      <c r="D48" s="36">
        <f>C48*50%*0.8</f>
        <v>14092.564599999998</v>
      </c>
      <c r="E48" s="37"/>
    </row>
    <row r="49" spans="1:5" s="45" customFormat="1" ht="12">
      <c r="A49" s="43"/>
      <c r="B49" s="38" t="s">
        <v>49</v>
      </c>
      <c r="C49" s="39"/>
      <c r="D49" s="40">
        <f>SUM(D46:D48)</f>
        <v>37450.99042449999</v>
      </c>
      <c r="E49" s="44"/>
    </row>
    <row r="50" spans="1:5" s="25" customFormat="1" ht="12">
      <c r="A50" s="20"/>
      <c r="B50" s="21"/>
      <c r="C50" s="46"/>
      <c r="D50" s="36"/>
      <c r="E50" s="37"/>
    </row>
    <row r="51" spans="1:5" s="45" customFormat="1" ht="12">
      <c r="A51" s="43"/>
      <c r="B51" s="38" t="s">
        <v>49</v>
      </c>
      <c r="C51" s="39"/>
      <c r="D51" s="40">
        <f>D44+D49</f>
        <v>73293.38677298484</v>
      </c>
      <c r="E51" s="44"/>
    </row>
    <row r="52" spans="1:5" s="45" customFormat="1" ht="12">
      <c r="A52" s="43"/>
      <c r="B52" s="38" t="s">
        <v>50</v>
      </c>
      <c r="C52" s="47"/>
      <c r="D52" s="40">
        <f>D51*18%</f>
        <v>13192.809619137272</v>
      </c>
      <c r="E52" s="44"/>
    </row>
    <row r="53" spans="1:5" s="45" customFormat="1" ht="12">
      <c r="A53" s="43"/>
      <c r="B53" s="47" t="s">
        <v>51</v>
      </c>
      <c r="C53" s="47"/>
      <c r="D53" s="40">
        <f>D51+D52</f>
        <v>86486.19639212212</v>
      </c>
      <c r="E53" s="44"/>
    </row>
    <row r="54" spans="1:5" s="45" customFormat="1" ht="12">
      <c r="A54" s="43"/>
      <c r="B54" s="47" t="s">
        <v>60</v>
      </c>
      <c r="C54" s="47"/>
      <c r="D54" s="40">
        <f>D53*5.27</f>
        <v>455782.25498648355</v>
      </c>
      <c r="E54" s="44"/>
    </row>
    <row r="55" spans="1:5" s="45" customFormat="1" ht="12">
      <c r="A55" s="43"/>
      <c r="B55" s="47"/>
      <c r="C55" s="47"/>
      <c r="D55" s="40"/>
      <c r="E55" s="44"/>
    </row>
    <row r="56" spans="1:10" ht="12">
      <c r="A56" s="20"/>
      <c r="B56" s="48" t="s">
        <v>52</v>
      </c>
      <c r="C56" s="49"/>
      <c r="D56" s="50" t="s">
        <v>53</v>
      </c>
      <c r="E56" s="51"/>
      <c r="F56" s="52"/>
      <c r="G56" s="52"/>
      <c r="H56" s="52"/>
      <c r="J56" s="52"/>
    </row>
    <row r="57" ht="12">
      <c r="A57" s="20"/>
    </row>
    <row r="58" ht="12">
      <c r="A58" s="20"/>
    </row>
    <row r="59" ht="12">
      <c r="A59" s="20"/>
    </row>
    <row r="60" ht="12">
      <c r="A60" s="53"/>
    </row>
    <row r="61" ht="12">
      <c r="A61" s="53"/>
    </row>
  </sheetData>
  <sheetProtection/>
  <mergeCells count="3">
    <mergeCell ref="B12:C12"/>
    <mergeCell ref="B13:C13"/>
    <mergeCell ref="B14:C1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Ращевская</dc:creator>
  <cp:keywords/>
  <dc:description/>
  <cp:lastModifiedBy>Ращевская</cp:lastModifiedBy>
  <cp:lastPrinted>2012-04-02T09:31:39Z</cp:lastPrinted>
  <dcterms:created xsi:type="dcterms:W3CDTF">2012-04-02T09:24:31Z</dcterms:created>
  <dcterms:modified xsi:type="dcterms:W3CDTF">2012-04-02T09:32:03Z</dcterms:modified>
  <cp:category/>
  <cp:version/>
  <cp:contentType/>
  <cp:contentStatus/>
</cp:coreProperties>
</file>